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a.POLTSAMAAVH\Desktop\"/>
    </mc:Choice>
  </mc:AlternateContent>
  <bookViews>
    <workbookView xWindow="0" yWindow="0" windowWidth="28800" windowHeight="11910" firstSheet="5" xr2:uid="{00000000-000D-0000-FFFF-FFFF00000000}"/>
  </bookViews>
  <sheets>
    <sheet name="30.06.2017" sheetId="14" r:id="rId1"/>
    <sheet name="elanike vee ja kanali hind " sheetId="5" r:id="rId2"/>
    <sheet name="elanike vee ja kanali hind +km" sheetId="9" r:id="rId3"/>
    <sheet name="el vee ja kanali hind+ab.+km" sheetId="12" r:id="rId4"/>
    <sheet name="elanike veeteenuse hind+km" sheetId="7" r:id="rId5"/>
    <sheet name="elanike veeteenuse hind+ab+km" sheetId="13" r:id="rId6"/>
    <sheet name="Leht1" sheetId="18" r:id="rId7"/>
    <sheet name="ettevõtete vee ja kanali hind" sheetId="6" r:id="rId8"/>
    <sheet name="tulu 1m3 vee müügist" sheetId="10" r:id="rId9"/>
    <sheet name="tulu 1m3 kanali müügist " sheetId="11" r:id="rId10"/>
    <sheet name="graafik 1 " sheetId="15" r:id="rId11"/>
    <sheet name="graafik 2" sheetId="16" r:id="rId12"/>
    <sheet name="graafik 3" sheetId="17" r:id="rId13"/>
    <sheet name="Leht2" sheetId="2" r:id="rId14"/>
    <sheet name="Leht3" sheetId="3" r:id="rId15"/>
  </sheets>
  <calcPr calcId="171027"/>
</workbook>
</file>

<file path=xl/calcChain.xml><?xml version="1.0" encoding="utf-8"?>
<calcChain xmlns="http://schemas.openxmlformats.org/spreadsheetml/2006/main">
  <c r="AP12" i="14" l="1"/>
  <c r="AF12" i="14"/>
  <c r="AJ12" i="14"/>
  <c r="AL12" i="14"/>
  <c r="AF46" i="14"/>
  <c r="AJ46" i="14"/>
  <c r="AL46" i="14"/>
  <c r="K4" i="5"/>
  <c r="M5" i="14"/>
  <c r="K5" i="5"/>
  <c r="K6" i="5"/>
  <c r="M7" i="14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M21" i="14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M41" i="14"/>
  <c r="K41" i="5"/>
  <c r="K42" i="5"/>
  <c r="K43" i="5"/>
  <c r="K44" i="5"/>
  <c r="K45" i="5"/>
  <c r="K46" i="5"/>
  <c r="K47" i="5"/>
  <c r="K48" i="5"/>
  <c r="K49" i="5"/>
  <c r="K51" i="5"/>
  <c r="O4" i="9"/>
  <c r="Q5" i="14"/>
  <c r="O5" i="9"/>
  <c r="O6" i="9"/>
  <c r="Q7" i="14"/>
  <c r="O7" i="9"/>
  <c r="Q8" i="14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Q21" i="14"/>
  <c r="O21" i="9"/>
  <c r="O22" i="9"/>
  <c r="O23" i="9"/>
  <c r="Q24" i="14"/>
  <c r="O24" i="9"/>
  <c r="O25" i="9"/>
  <c r="O26" i="9"/>
  <c r="O27" i="9"/>
  <c r="O28" i="9"/>
  <c r="Q29" i="14"/>
  <c r="O29" i="9"/>
  <c r="O30" i="9"/>
  <c r="O31" i="9"/>
  <c r="O32" i="9"/>
  <c r="O33" i="9"/>
  <c r="Q34" i="14"/>
  <c r="O34" i="9"/>
  <c r="O35" i="9"/>
  <c r="O36" i="9"/>
  <c r="O37" i="9"/>
  <c r="O38" i="9"/>
  <c r="O39" i="9"/>
  <c r="Q40" i="14"/>
  <c r="O40" i="9"/>
  <c r="Q41" i="14"/>
  <c r="O41" i="9"/>
  <c r="O42" i="9"/>
  <c r="O43" i="9"/>
  <c r="O44" i="9"/>
  <c r="O45" i="9"/>
  <c r="O46" i="9"/>
  <c r="O47" i="9"/>
  <c r="O48" i="9"/>
  <c r="O49" i="9"/>
  <c r="O50" i="9"/>
  <c r="O51" i="9"/>
  <c r="N41" i="14"/>
  <c r="R41" i="14"/>
  <c r="L41" i="14"/>
  <c r="P41" i="14"/>
  <c r="AQ41" i="15"/>
  <c r="K41" i="14"/>
  <c r="O41" i="14"/>
  <c r="L5" i="14"/>
  <c r="N5" i="14"/>
  <c r="AO12" i="14"/>
  <c r="AN12" i="14"/>
  <c r="AM12" i="14"/>
  <c r="AE12" i="14"/>
  <c r="AI12" i="14"/>
  <c r="AK12" i="14"/>
  <c r="AH12" i="14"/>
  <c r="AG12" i="14"/>
  <c r="A3" i="17"/>
  <c r="A3" i="16"/>
  <c r="AO3" i="15"/>
  <c r="A3" i="11"/>
  <c r="A3" i="10"/>
  <c r="A3" i="6"/>
  <c r="A3" i="13"/>
  <c r="A3" i="7"/>
  <c r="A3" i="12"/>
  <c r="A3" i="9"/>
  <c r="A3" i="5"/>
  <c r="AP8" i="17"/>
  <c r="AO8" i="17"/>
  <c r="AN8" i="17"/>
  <c r="AM8" i="17"/>
  <c r="AF8" i="17"/>
  <c r="AE8" i="17"/>
  <c r="AD8" i="17"/>
  <c r="AC8" i="17"/>
  <c r="L8" i="17"/>
  <c r="P8" i="17"/>
  <c r="K8" i="17"/>
  <c r="O8" i="17"/>
  <c r="J8" i="17"/>
  <c r="N8" i="17"/>
  <c r="I8" i="17"/>
  <c r="AG8" i="17"/>
  <c r="AI8" i="17"/>
  <c r="AN8" i="16"/>
  <c r="AM8" i="16"/>
  <c r="AL8" i="16"/>
  <c r="AK8" i="16"/>
  <c r="AF8" i="16"/>
  <c r="AE8" i="16"/>
  <c r="AD8" i="16"/>
  <c r="AC8" i="16"/>
  <c r="L8" i="16"/>
  <c r="P8" i="16"/>
  <c r="K8" i="16"/>
  <c r="AH8" i="16"/>
  <c r="AJ8" i="16"/>
  <c r="J8" i="16"/>
  <c r="N8" i="16"/>
  <c r="I8" i="16"/>
  <c r="AG8" i="16"/>
  <c r="AI8" i="16"/>
  <c r="AN8" i="15"/>
  <c r="AM8" i="15"/>
  <c r="AL8" i="15"/>
  <c r="AK8" i="15"/>
  <c r="AF8" i="15"/>
  <c r="AE8" i="15"/>
  <c r="AD8" i="15"/>
  <c r="AC8" i="15"/>
  <c r="L8" i="15"/>
  <c r="P8" i="15"/>
  <c r="K8" i="15"/>
  <c r="O8" i="15"/>
  <c r="J8" i="15"/>
  <c r="N8" i="15"/>
  <c r="I8" i="15"/>
  <c r="AG8" i="15"/>
  <c r="AI8" i="15"/>
  <c r="AI8" i="11"/>
  <c r="AG8" i="11"/>
  <c r="AF8" i="11"/>
  <c r="AE8" i="11"/>
  <c r="AD8" i="11"/>
  <c r="AC8" i="11"/>
  <c r="L8" i="11"/>
  <c r="P8" i="11"/>
  <c r="K8" i="11"/>
  <c r="O8" i="11"/>
  <c r="J8" i="11"/>
  <c r="N8" i="11"/>
  <c r="I8" i="11"/>
  <c r="M8" i="11"/>
  <c r="AJ8" i="10"/>
  <c r="AH8" i="10"/>
  <c r="AF8" i="10"/>
  <c r="AE8" i="10"/>
  <c r="AD8" i="10"/>
  <c r="AC8" i="10"/>
  <c r="L8" i="10"/>
  <c r="P8" i="10"/>
  <c r="K8" i="10"/>
  <c r="O8" i="10"/>
  <c r="J8" i="10"/>
  <c r="N8" i="10"/>
  <c r="I8" i="10"/>
  <c r="M8" i="10"/>
  <c r="AJ8" i="6"/>
  <c r="AI8" i="6"/>
  <c r="AH8" i="6"/>
  <c r="AG8" i="6"/>
  <c r="AF8" i="6"/>
  <c r="AE8" i="6"/>
  <c r="AD8" i="6"/>
  <c r="AC8" i="6"/>
  <c r="O8" i="6"/>
  <c r="L8" i="6"/>
  <c r="P8" i="6"/>
  <c r="J8" i="6"/>
  <c r="N8" i="6"/>
  <c r="I8" i="6"/>
  <c r="M8" i="6"/>
  <c r="AN8" i="13"/>
  <c r="AM8" i="13"/>
  <c r="AL8" i="13"/>
  <c r="AK8" i="13"/>
  <c r="AF8" i="13"/>
  <c r="AE8" i="13"/>
  <c r="AD8" i="13"/>
  <c r="AC8" i="13"/>
  <c r="L8" i="13"/>
  <c r="P8" i="13"/>
  <c r="K8" i="13"/>
  <c r="O8" i="13"/>
  <c r="J8" i="13"/>
  <c r="N8" i="13"/>
  <c r="I8" i="13"/>
  <c r="AG8" i="13"/>
  <c r="AI8" i="13"/>
  <c r="AJ8" i="7"/>
  <c r="AI8" i="7"/>
  <c r="AH8" i="7"/>
  <c r="AG8" i="7"/>
  <c r="AF8" i="7"/>
  <c r="AE8" i="7"/>
  <c r="AD8" i="7"/>
  <c r="AC8" i="7"/>
  <c r="L8" i="7"/>
  <c r="P8" i="7"/>
  <c r="K8" i="7"/>
  <c r="O8" i="7"/>
  <c r="J8" i="7"/>
  <c r="N8" i="7"/>
  <c r="I8" i="7"/>
  <c r="M8" i="7"/>
  <c r="AN8" i="12"/>
  <c r="AM8" i="12"/>
  <c r="AL8" i="12"/>
  <c r="AK8" i="12"/>
  <c r="AF8" i="12"/>
  <c r="AE8" i="12"/>
  <c r="AD8" i="12"/>
  <c r="AC8" i="12"/>
  <c r="L8" i="12"/>
  <c r="P8" i="12"/>
  <c r="K8" i="12"/>
  <c r="O8" i="12"/>
  <c r="J8" i="12"/>
  <c r="N8" i="12"/>
  <c r="I8" i="12"/>
  <c r="AG8" i="12"/>
  <c r="AJ8" i="9"/>
  <c r="AI8" i="9"/>
  <c r="AH8" i="9"/>
  <c r="AG8" i="9"/>
  <c r="AF8" i="9"/>
  <c r="AE8" i="9"/>
  <c r="AD8" i="9"/>
  <c r="AC8" i="9"/>
  <c r="M8" i="9"/>
  <c r="L8" i="9"/>
  <c r="P8" i="9"/>
  <c r="K8" i="9"/>
  <c r="J8" i="9"/>
  <c r="I8" i="9"/>
  <c r="AJ8" i="5"/>
  <c r="AI8" i="5"/>
  <c r="AH8" i="5"/>
  <c r="AG8" i="5"/>
  <c r="AF8" i="5"/>
  <c r="AE8" i="5"/>
  <c r="AD8" i="5"/>
  <c r="AC8" i="5"/>
  <c r="N8" i="5"/>
  <c r="L8" i="5"/>
  <c r="P8" i="5"/>
  <c r="O8" i="5"/>
  <c r="I8" i="5"/>
  <c r="M8" i="5"/>
  <c r="AK8" i="9"/>
  <c r="AP8" i="14"/>
  <c r="AJ8" i="11"/>
  <c r="AO8" i="14"/>
  <c r="AI8" i="10"/>
  <c r="AN8" i="14"/>
  <c r="AH8" i="11"/>
  <c r="AM8" i="14"/>
  <c r="AG8" i="10"/>
  <c r="AH8" i="14"/>
  <c r="AG8" i="14"/>
  <c r="R8" i="14"/>
  <c r="AF8" i="14"/>
  <c r="AJ8" i="14"/>
  <c r="AL8" i="14"/>
  <c r="AJ8" i="12"/>
  <c r="AE8" i="14"/>
  <c r="AI8" i="14"/>
  <c r="AK8" i="14"/>
  <c r="AQ8" i="15"/>
  <c r="AL8" i="17"/>
  <c r="AK8" i="17"/>
  <c r="AP8" i="15"/>
  <c r="AK8" i="7"/>
  <c r="AH8" i="12"/>
  <c r="AH8" i="13"/>
  <c r="AJ8" i="13"/>
  <c r="AH8" i="17"/>
  <c r="AJ8" i="17"/>
  <c r="M8" i="17"/>
  <c r="M8" i="16"/>
  <c r="M8" i="15"/>
  <c r="M8" i="13"/>
  <c r="M8" i="12"/>
  <c r="AP44" i="17"/>
  <c r="AO44" i="17"/>
  <c r="AN44" i="17"/>
  <c r="AM44" i="17"/>
  <c r="AF44" i="17"/>
  <c r="AL44" i="17"/>
  <c r="AE44" i="17"/>
  <c r="AK44" i="17"/>
  <c r="AD44" i="17"/>
  <c r="AH44" i="17"/>
  <c r="AJ44" i="17"/>
  <c r="AC44" i="17"/>
  <c r="AG44" i="17"/>
  <c r="AI44" i="17"/>
  <c r="AN44" i="16"/>
  <c r="AM44" i="16"/>
  <c r="AL44" i="16"/>
  <c r="AK44" i="16"/>
  <c r="AF44" i="16"/>
  <c r="AE44" i="16"/>
  <c r="AD44" i="16"/>
  <c r="AH44" i="16"/>
  <c r="AJ44" i="16"/>
  <c r="AC44" i="16"/>
  <c r="AG44" i="16"/>
  <c r="AI44" i="16"/>
  <c r="AQ44" i="15"/>
  <c r="AP44" i="15"/>
  <c r="AN44" i="15"/>
  <c r="AM44" i="15"/>
  <c r="AL44" i="15"/>
  <c r="AK44" i="15"/>
  <c r="AF44" i="15"/>
  <c r="AE44" i="15"/>
  <c r="AD44" i="15"/>
  <c r="AH44" i="15"/>
  <c r="AJ44" i="15"/>
  <c r="AC44" i="15"/>
  <c r="AG44" i="15"/>
  <c r="AI44" i="15"/>
  <c r="AI44" i="11"/>
  <c r="AG44" i="11"/>
  <c r="AF44" i="11"/>
  <c r="AE44" i="11"/>
  <c r="AD44" i="11"/>
  <c r="AC44" i="11"/>
  <c r="AJ44" i="10"/>
  <c r="AH44" i="10"/>
  <c r="AF44" i="10"/>
  <c r="AE44" i="10"/>
  <c r="AD44" i="10"/>
  <c r="AC44" i="10"/>
  <c r="AJ44" i="6"/>
  <c r="AI44" i="6"/>
  <c r="AH44" i="6"/>
  <c r="AG44" i="6"/>
  <c r="AF44" i="6"/>
  <c r="AE44" i="6"/>
  <c r="AD44" i="6"/>
  <c r="AC44" i="6"/>
  <c r="L44" i="6"/>
  <c r="J44" i="6"/>
  <c r="AN44" i="13"/>
  <c r="AM44" i="13"/>
  <c r="AL44" i="13"/>
  <c r="AK44" i="13"/>
  <c r="AF44" i="13"/>
  <c r="AE44" i="13"/>
  <c r="AD44" i="13"/>
  <c r="AH44" i="13"/>
  <c r="AJ44" i="13"/>
  <c r="AC44" i="13"/>
  <c r="AG44" i="13"/>
  <c r="AI44" i="13"/>
  <c r="AK44" i="7"/>
  <c r="AJ44" i="7"/>
  <c r="AI44" i="7"/>
  <c r="AH44" i="7"/>
  <c r="AG44" i="7"/>
  <c r="AF44" i="7"/>
  <c r="AE44" i="7"/>
  <c r="AD44" i="7"/>
  <c r="AC44" i="7"/>
  <c r="AN44" i="12"/>
  <c r="AM44" i="12"/>
  <c r="AL44" i="12"/>
  <c r="AK44" i="12"/>
  <c r="AF44" i="12"/>
  <c r="AE44" i="12"/>
  <c r="AD44" i="12"/>
  <c r="AH44" i="12"/>
  <c r="AC44" i="12"/>
  <c r="AG44" i="12"/>
  <c r="M44" i="9"/>
  <c r="I44" i="5"/>
  <c r="AP44" i="14"/>
  <c r="AJ44" i="11"/>
  <c r="AO44" i="14"/>
  <c r="AN44" i="14"/>
  <c r="AH44" i="11"/>
  <c r="AM44" i="14"/>
  <c r="AG44" i="10"/>
  <c r="AH44" i="14"/>
  <c r="AG44" i="14"/>
  <c r="AF44" i="14"/>
  <c r="AJ44" i="14"/>
  <c r="AL44" i="14"/>
  <c r="AJ44" i="12"/>
  <c r="AE44" i="14"/>
  <c r="AI44" i="14"/>
  <c r="AK44" i="14"/>
  <c r="AR44" i="17"/>
  <c r="AP44" i="16"/>
  <c r="AO44" i="16"/>
  <c r="AI44" i="10"/>
  <c r="AP27" i="17"/>
  <c r="AO27" i="17"/>
  <c r="AN27" i="17"/>
  <c r="AM27" i="17"/>
  <c r="AF27" i="17"/>
  <c r="AL27" i="17"/>
  <c r="AE27" i="17"/>
  <c r="AK27" i="17"/>
  <c r="AD27" i="17"/>
  <c r="AH27" i="17"/>
  <c r="AJ27" i="17"/>
  <c r="AC27" i="17"/>
  <c r="AG27" i="17"/>
  <c r="AI27" i="17"/>
  <c r="AN27" i="16"/>
  <c r="AM27" i="16"/>
  <c r="AL27" i="16"/>
  <c r="AK27" i="16"/>
  <c r="AF27" i="16"/>
  <c r="AE27" i="16"/>
  <c r="AD27" i="16"/>
  <c r="AH27" i="16"/>
  <c r="AJ27" i="16"/>
  <c r="AC27" i="16"/>
  <c r="AG27" i="16"/>
  <c r="AI27" i="16"/>
  <c r="AQ27" i="15"/>
  <c r="AP27" i="15"/>
  <c r="AN27" i="15"/>
  <c r="AM27" i="15"/>
  <c r="AL27" i="15"/>
  <c r="AK27" i="15"/>
  <c r="AF27" i="15"/>
  <c r="AE27" i="15"/>
  <c r="AD27" i="15"/>
  <c r="AH27" i="15"/>
  <c r="AJ27" i="15"/>
  <c r="AC27" i="15"/>
  <c r="AG27" i="15"/>
  <c r="AI27" i="15"/>
  <c r="AI27" i="11"/>
  <c r="AG27" i="11"/>
  <c r="AF27" i="11"/>
  <c r="AE27" i="11"/>
  <c r="AD27" i="11"/>
  <c r="AC27" i="11"/>
  <c r="AJ27" i="10"/>
  <c r="AH27" i="10"/>
  <c r="AF27" i="10"/>
  <c r="AE27" i="10"/>
  <c r="AD27" i="10"/>
  <c r="AC27" i="10"/>
  <c r="AJ27" i="6"/>
  <c r="AI27" i="6"/>
  <c r="AH27" i="6"/>
  <c r="AG27" i="6"/>
  <c r="AF27" i="6"/>
  <c r="AE27" i="6"/>
  <c r="AD27" i="6"/>
  <c r="AC27" i="6"/>
  <c r="L27" i="6"/>
  <c r="J27" i="6"/>
  <c r="AN27" i="13"/>
  <c r="AM27" i="13"/>
  <c r="AL27" i="13"/>
  <c r="AK27" i="13"/>
  <c r="AF27" i="13"/>
  <c r="AE27" i="13"/>
  <c r="AD27" i="13"/>
  <c r="AH27" i="13"/>
  <c r="AJ27" i="13"/>
  <c r="AC27" i="13"/>
  <c r="AG27" i="13"/>
  <c r="AI27" i="13"/>
  <c r="AK27" i="7"/>
  <c r="AJ27" i="7"/>
  <c r="AI27" i="7"/>
  <c r="AH27" i="7"/>
  <c r="AG27" i="7"/>
  <c r="AF27" i="7"/>
  <c r="AE27" i="7"/>
  <c r="AD27" i="7"/>
  <c r="AC27" i="7"/>
  <c r="AN27" i="12"/>
  <c r="AM27" i="12"/>
  <c r="AL27" i="12"/>
  <c r="AK27" i="12"/>
  <c r="AF27" i="12"/>
  <c r="AE27" i="12"/>
  <c r="AD27" i="12"/>
  <c r="AH27" i="12"/>
  <c r="AC27" i="12"/>
  <c r="AG27" i="12"/>
  <c r="AJ27" i="9"/>
  <c r="AI27" i="9"/>
  <c r="AH27" i="9"/>
  <c r="AG27" i="9"/>
  <c r="AF27" i="9"/>
  <c r="AE27" i="9"/>
  <c r="AD27" i="9"/>
  <c r="AC27" i="9"/>
  <c r="M27" i="9"/>
  <c r="AJ27" i="5"/>
  <c r="AI27" i="5"/>
  <c r="AH27" i="5"/>
  <c r="AG27" i="5"/>
  <c r="AF27" i="5"/>
  <c r="AE27" i="5"/>
  <c r="AD27" i="5"/>
  <c r="AC27" i="5"/>
  <c r="I27" i="5"/>
  <c r="AP27" i="14"/>
  <c r="AJ27" i="11"/>
  <c r="AO27" i="14"/>
  <c r="AI27" i="10"/>
  <c r="AN27" i="14"/>
  <c r="AH27" i="11"/>
  <c r="AM27" i="14"/>
  <c r="AH27" i="14"/>
  <c r="AG27" i="14"/>
  <c r="AR27" i="17"/>
  <c r="AF27" i="14"/>
  <c r="AJ27" i="14"/>
  <c r="AL27" i="14"/>
  <c r="AJ27" i="12"/>
  <c r="AE27" i="14"/>
  <c r="AI27" i="14"/>
  <c r="AK27" i="14"/>
  <c r="AO27" i="16"/>
  <c r="AP27" i="16"/>
  <c r="AG27" i="10"/>
  <c r="AC49" i="12"/>
  <c r="AD49" i="12"/>
  <c r="AE49" i="12"/>
  <c r="AF49" i="12"/>
  <c r="AG49" i="12"/>
  <c r="AH49" i="12"/>
  <c r="AK49" i="12"/>
  <c r="AL49" i="12"/>
  <c r="AM49" i="12"/>
  <c r="AN49" i="12"/>
  <c r="M32" i="9"/>
  <c r="I32" i="5"/>
  <c r="AQ33" i="15"/>
  <c r="AP33" i="15"/>
  <c r="AI33" i="11"/>
  <c r="AH33" i="10"/>
  <c r="L33" i="6"/>
  <c r="J33" i="6"/>
  <c r="AK33" i="7"/>
  <c r="M33" i="9"/>
  <c r="I33" i="5"/>
  <c r="AP33" i="14"/>
  <c r="AJ33" i="11"/>
  <c r="AO33" i="14"/>
  <c r="AN33" i="14"/>
  <c r="AH33" i="11"/>
  <c r="AM33" i="14"/>
  <c r="AG33" i="10"/>
  <c r="AH33" i="14"/>
  <c r="AG33" i="14"/>
  <c r="AF33" i="14"/>
  <c r="AJ33" i="14"/>
  <c r="AL33" i="14"/>
  <c r="AJ33" i="12"/>
  <c r="AE33" i="14"/>
  <c r="AI33" i="14"/>
  <c r="AK33" i="14"/>
  <c r="AP49" i="17"/>
  <c r="AO49" i="17"/>
  <c r="AN49" i="17"/>
  <c r="AM49" i="17"/>
  <c r="AF49" i="17"/>
  <c r="AL49" i="17"/>
  <c r="AE49" i="17"/>
  <c r="AK49" i="17"/>
  <c r="AD49" i="17"/>
  <c r="AH49" i="17"/>
  <c r="AJ49" i="17"/>
  <c r="AC49" i="17"/>
  <c r="AG49" i="17"/>
  <c r="AI49" i="17"/>
  <c r="AN49" i="16"/>
  <c r="AM49" i="16"/>
  <c r="AL49" i="16"/>
  <c r="AK49" i="16"/>
  <c r="AF49" i="16"/>
  <c r="AE49" i="16"/>
  <c r="AD49" i="16"/>
  <c r="AH49" i="16"/>
  <c r="AJ49" i="16"/>
  <c r="AC49" i="16"/>
  <c r="AG49" i="16"/>
  <c r="AI49" i="16"/>
  <c r="AQ49" i="15"/>
  <c r="AP49" i="15"/>
  <c r="AN49" i="15"/>
  <c r="AM49" i="15"/>
  <c r="AL49" i="15"/>
  <c r="AK49" i="15"/>
  <c r="AF49" i="15"/>
  <c r="AE49" i="15"/>
  <c r="AD49" i="15"/>
  <c r="AH49" i="15"/>
  <c r="AJ49" i="15"/>
  <c r="AC49" i="15"/>
  <c r="AG49" i="15"/>
  <c r="AI49" i="15"/>
  <c r="AI49" i="11"/>
  <c r="AG49" i="11"/>
  <c r="AF49" i="11"/>
  <c r="AE49" i="11"/>
  <c r="AD49" i="11"/>
  <c r="AC49" i="11"/>
  <c r="AJ49" i="10"/>
  <c r="AH49" i="10"/>
  <c r="AF49" i="10"/>
  <c r="AE49" i="10"/>
  <c r="AD49" i="10"/>
  <c r="AC49" i="10"/>
  <c r="AJ49" i="6"/>
  <c r="AI49" i="6"/>
  <c r="AH49" i="6"/>
  <c r="AG49" i="6"/>
  <c r="AF49" i="6"/>
  <c r="AE49" i="6"/>
  <c r="AD49" i="6"/>
  <c r="AC49" i="6"/>
  <c r="L49" i="6"/>
  <c r="J49" i="6"/>
  <c r="AN49" i="13"/>
  <c r="AM49" i="13"/>
  <c r="AL49" i="13"/>
  <c r="AK49" i="13"/>
  <c r="AF49" i="13"/>
  <c r="AE49" i="13"/>
  <c r="AD49" i="13"/>
  <c r="AH49" i="13"/>
  <c r="AJ49" i="13"/>
  <c r="AC49" i="13"/>
  <c r="AG49" i="13"/>
  <c r="AI49" i="13"/>
  <c r="AK49" i="7"/>
  <c r="AJ49" i="7"/>
  <c r="AI49" i="7"/>
  <c r="AH49" i="7"/>
  <c r="AG49" i="7"/>
  <c r="AF49" i="7"/>
  <c r="AE49" i="7"/>
  <c r="AD49" i="7"/>
  <c r="AC49" i="7"/>
  <c r="AN48" i="12"/>
  <c r="AM48" i="12"/>
  <c r="AL48" i="12"/>
  <c r="AK48" i="12"/>
  <c r="AF48" i="12"/>
  <c r="AE48" i="12"/>
  <c r="AD48" i="12"/>
  <c r="AH48" i="12"/>
  <c r="AC48" i="12"/>
  <c r="AG48" i="12"/>
  <c r="AJ49" i="9"/>
  <c r="AI49" i="9"/>
  <c r="AH49" i="9"/>
  <c r="AG49" i="9"/>
  <c r="AF49" i="9"/>
  <c r="AE49" i="9"/>
  <c r="AD49" i="9"/>
  <c r="AC49" i="9"/>
  <c r="M49" i="9"/>
  <c r="AK49" i="9"/>
  <c r="AJ49" i="5"/>
  <c r="AI49" i="5"/>
  <c r="AH49" i="5"/>
  <c r="AG49" i="5"/>
  <c r="AF49" i="5"/>
  <c r="AE49" i="5"/>
  <c r="AD49" i="5"/>
  <c r="AC49" i="5"/>
  <c r="I49" i="5"/>
  <c r="AP49" i="14"/>
  <c r="AJ49" i="11"/>
  <c r="AO49" i="14"/>
  <c r="AI49" i="10"/>
  <c r="AN49" i="14"/>
  <c r="AH49" i="11"/>
  <c r="AM49" i="14"/>
  <c r="AG49" i="10"/>
  <c r="AH49" i="14"/>
  <c r="AG49" i="14"/>
  <c r="AR49" i="17"/>
  <c r="AF49" i="14"/>
  <c r="AJ49" i="14"/>
  <c r="AL49" i="14"/>
  <c r="AJ49" i="12"/>
  <c r="AE49" i="14"/>
  <c r="AI49" i="14"/>
  <c r="AK49" i="14"/>
  <c r="AN4" i="14"/>
  <c r="AH4" i="11"/>
  <c r="AO4" i="14"/>
  <c r="AM4" i="14"/>
  <c r="R40" i="14"/>
  <c r="P40" i="14"/>
  <c r="AQ40" i="15"/>
  <c r="O40" i="14"/>
  <c r="AO15" i="14"/>
  <c r="AI15" i="10"/>
  <c r="AO38" i="14"/>
  <c r="AI38" i="10"/>
  <c r="AO31" i="14"/>
  <c r="AI31" i="10"/>
  <c r="AQ15" i="15"/>
  <c r="AP15" i="15"/>
  <c r="AI15" i="11"/>
  <c r="AH15" i="10"/>
  <c r="L15" i="6"/>
  <c r="J15" i="6"/>
  <c r="AK15" i="7"/>
  <c r="M15" i="9"/>
  <c r="I15" i="5"/>
  <c r="AP15" i="14"/>
  <c r="AJ15" i="11"/>
  <c r="AN15" i="14"/>
  <c r="AH15" i="11"/>
  <c r="AM15" i="14"/>
  <c r="AH15" i="14"/>
  <c r="AG15" i="14"/>
  <c r="AF15" i="14"/>
  <c r="AJ15" i="14"/>
  <c r="AL15" i="14"/>
  <c r="AJ15" i="12"/>
  <c r="AE15" i="14"/>
  <c r="AI15" i="14"/>
  <c r="AK15" i="14"/>
  <c r="C25" i="14"/>
  <c r="C40" i="14"/>
  <c r="AP10" i="14"/>
  <c r="AJ10" i="11"/>
  <c r="C34" i="14"/>
  <c r="R34" i="14"/>
  <c r="P34" i="14"/>
  <c r="O34" i="14"/>
  <c r="AQ32" i="15"/>
  <c r="AP32" i="15"/>
  <c r="AI32" i="11"/>
  <c r="AH32" i="10"/>
  <c r="L32" i="6"/>
  <c r="J32" i="6"/>
  <c r="AK32" i="7"/>
  <c r="AP32" i="14"/>
  <c r="AJ32" i="11"/>
  <c r="AO32" i="14"/>
  <c r="AI32" i="10"/>
  <c r="AN32" i="14"/>
  <c r="AH32" i="11"/>
  <c r="AM32" i="14"/>
  <c r="AF32" i="14"/>
  <c r="AJ32" i="14"/>
  <c r="AL32" i="14"/>
  <c r="AJ32" i="12"/>
  <c r="AE32" i="14"/>
  <c r="AI32" i="14"/>
  <c r="AK32" i="14"/>
  <c r="AH32" i="14"/>
  <c r="AG32" i="14"/>
  <c r="AR32" i="17"/>
  <c r="J5" i="6"/>
  <c r="K5" i="14"/>
  <c r="O5" i="14"/>
  <c r="M5" i="9"/>
  <c r="AP50" i="17"/>
  <c r="AO50" i="17"/>
  <c r="AN50" i="17"/>
  <c r="AM50" i="17"/>
  <c r="AF50" i="17"/>
  <c r="AL50" i="17"/>
  <c r="AE50" i="17"/>
  <c r="AK50" i="17"/>
  <c r="AD50" i="17"/>
  <c r="AH50" i="17"/>
  <c r="AJ50" i="17"/>
  <c r="AC50" i="17"/>
  <c r="AG50" i="17"/>
  <c r="AI50" i="17"/>
  <c r="AN50" i="16"/>
  <c r="AM50" i="16"/>
  <c r="AL50" i="16"/>
  <c r="AK50" i="16"/>
  <c r="AF50" i="16"/>
  <c r="AE50" i="16"/>
  <c r="AD50" i="16"/>
  <c r="AH50" i="16"/>
  <c r="AJ50" i="16"/>
  <c r="AC50" i="16"/>
  <c r="AG50" i="16"/>
  <c r="AI50" i="16"/>
  <c r="AQ50" i="15"/>
  <c r="AP50" i="15"/>
  <c r="AN50" i="15"/>
  <c r="AM50" i="15"/>
  <c r="AL50" i="15"/>
  <c r="AK50" i="15"/>
  <c r="AF50" i="15"/>
  <c r="AE50" i="15"/>
  <c r="AD50" i="15"/>
  <c r="AH50" i="15"/>
  <c r="AJ50" i="15"/>
  <c r="AC50" i="15"/>
  <c r="AG50" i="15"/>
  <c r="AI50" i="15"/>
  <c r="AI50" i="11"/>
  <c r="AG50" i="11"/>
  <c r="AF50" i="11"/>
  <c r="AE50" i="11"/>
  <c r="AD50" i="11"/>
  <c r="AC50" i="11"/>
  <c r="AJ50" i="10"/>
  <c r="AH50" i="10"/>
  <c r="AF50" i="10"/>
  <c r="AE50" i="10"/>
  <c r="AD50" i="10"/>
  <c r="AC50" i="10"/>
  <c r="AJ50" i="6"/>
  <c r="AI50" i="6"/>
  <c r="AH50" i="6"/>
  <c r="AG50" i="6"/>
  <c r="AF50" i="6"/>
  <c r="AE50" i="6"/>
  <c r="AD50" i="6"/>
  <c r="AC50" i="6"/>
  <c r="L50" i="6"/>
  <c r="J50" i="6"/>
  <c r="AN50" i="13"/>
  <c r="AM50" i="13"/>
  <c r="AL50" i="13"/>
  <c r="AK50" i="13"/>
  <c r="AF50" i="13"/>
  <c r="AE50" i="13"/>
  <c r="AD50" i="13"/>
  <c r="AH50" i="13"/>
  <c r="AJ50" i="13"/>
  <c r="AC50" i="13"/>
  <c r="AG50" i="13"/>
  <c r="AI50" i="13"/>
  <c r="AK50" i="7"/>
  <c r="AJ50" i="7"/>
  <c r="AI50" i="7"/>
  <c r="AH50" i="7"/>
  <c r="AG50" i="7"/>
  <c r="AF50" i="7"/>
  <c r="AE50" i="7"/>
  <c r="AD50" i="7"/>
  <c r="AC50" i="7"/>
  <c r="AN50" i="12"/>
  <c r="AM50" i="12"/>
  <c r="AL50" i="12"/>
  <c r="AK50" i="12"/>
  <c r="AF50" i="14"/>
  <c r="AJ50" i="14"/>
  <c r="AL50" i="14"/>
  <c r="AF50" i="12"/>
  <c r="AE50" i="12"/>
  <c r="AD50" i="12"/>
  <c r="AH50" i="12"/>
  <c r="AC50" i="12"/>
  <c r="AG50" i="12"/>
  <c r="AJ50" i="9"/>
  <c r="AI50" i="9"/>
  <c r="AH50" i="9"/>
  <c r="AG50" i="9"/>
  <c r="AF50" i="9"/>
  <c r="AE50" i="9"/>
  <c r="AD50" i="9"/>
  <c r="AC50" i="9"/>
  <c r="M50" i="9"/>
  <c r="AJ50" i="5"/>
  <c r="AI50" i="5"/>
  <c r="AH50" i="5"/>
  <c r="AG50" i="5"/>
  <c r="AF50" i="5"/>
  <c r="AE50" i="5"/>
  <c r="AD50" i="5"/>
  <c r="AC50" i="5"/>
  <c r="K50" i="5"/>
  <c r="I50" i="5"/>
  <c r="AP50" i="14"/>
  <c r="AJ50" i="11"/>
  <c r="AO50" i="14"/>
  <c r="AI50" i="10"/>
  <c r="AN50" i="14"/>
  <c r="AH50" i="11"/>
  <c r="AM50" i="14"/>
  <c r="AH50" i="14"/>
  <c r="AG50" i="14"/>
  <c r="AE50" i="14"/>
  <c r="AI50" i="14"/>
  <c r="AK50" i="14"/>
  <c r="AJ12" i="11"/>
  <c r="AO48" i="14"/>
  <c r="AI48" i="10"/>
  <c r="AO47" i="14"/>
  <c r="AI47" i="10"/>
  <c r="AO46" i="14"/>
  <c r="AI46" i="10"/>
  <c r="AO45" i="14"/>
  <c r="AI45" i="10"/>
  <c r="AO43" i="14"/>
  <c r="AI43" i="10"/>
  <c r="AO42" i="14"/>
  <c r="AI42" i="10"/>
  <c r="AO41" i="14"/>
  <c r="AI41" i="10"/>
  <c r="AO40" i="14"/>
  <c r="AI40" i="10"/>
  <c r="AO39" i="14"/>
  <c r="AI39" i="10"/>
  <c r="AO37" i="14"/>
  <c r="AI37" i="10"/>
  <c r="AO36" i="14"/>
  <c r="AI36" i="10"/>
  <c r="AO35" i="14"/>
  <c r="AI35" i="10"/>
  <c r="AO34" i="14"/>
  <c r="AI34" i="10"/>
  <c r="AO30" i="14"/>
  <c r="AI30" i="10"/>
  <c r="AO29" i="14"/>
  <c r="AI29" i="10"/>
  <c r="AO28" i="14"/>
  <c r="AI28" i="10"/>
  <c r="AO26" i="14"/>
  <c r="AI26" i="10"/>
  <c r="AO25" i="14"/>
  <c r="AI25" i="10"/>
  <c r="AO24" i="14"/>
  <c r="AI24" i="10"/>
  <c r="AO23" i="14"/>
  <c r="AI23" i="10"/>
  <c r="AO22" i="14"/>
  <c r="AI22" i="10"/>
  <c r="AO21" i="14"/>
  <c r="AI21" i="10"/>
  <c r="AO19" i="14"/>
  <c r="AI19" i="10"/>
  <c r="AO18" i="14"/>
  <c r="AO17" i="14"/>
  <c r="AI17" i="10"/>
  <c r="AO16" i="14"/>
  <c r="AI16" i="10"/>
  <c r="AO14" i="14"/>
  <c r="AI14" i="10"/>
  <c r="AO13" i="14"/>
  <c r="AI13" i="10"/>
  <c r="AI12" i="10"/>
  <c r="AO11" i="14"/>
  <c r="AI11" i="10"/>
  <c r="AO10" i="14"/>
  <c r="AO9" i="14"/>
  <c r="AO7" i="14"/>
  <c r="AI7" i="10"/>
  <c r="AO5" i="14"/>
  <c r="AI5" i="10"/>
  <c r="AO20" i="14"/>
  <c r="AI20" i="10"/>
  <c r="AG48" i="14"/>
  <c r="AH48" i="14"/>
  <c r="AE48" i="14"/>
  <c r="AI48" i="14"/>
  <c r="AK48" i="14"/>
  <c r="AF48" i="14"/>
  <c r="AJ48" i="14"/>
  <c r="AL48" i="14"/>
  <c r="AJ48" i="12"/>
  <c r="AG46" i="14"/>
  <c r="AH46" i="14"/>
  <c r="AR46" i="17"/>
  <c r="AE46" i="14"/>
  <c r="AI46" i="14"/>
  <c r="AK46" i="14"/>
  <c r="AI46" i="12"/>
  <c r="AJ46" i="12"/>
  <c r="AG38" i="14"/>
  <c r="AH38" i="14"/>
  <c r="AE38" i="14"/>
  <c r="AI38" i="14"/>
  <c r="AK38" i="14"/>
  <c r="AF38" i="14"/>
  <c r="AJ38" i="14"/>
  <c r="AL38" i="14"/>
  <c r="AJ38" i="12"/>
  <c r="AG25" i="14"/>
  <c r="AH25" i="14"/>
  <c r="AE25" i="14"/>
  <c r="AI25" i="14"/>
  <c r="AK25" i="14"/>
  <c r="AF25" i="14"/>
  <c r="AJ25" i="14"/>
  <c r="AL25" i="14"/>
  <c r="AJ25" i="12"/>
  <c r="AG10" i="14"/>
  <c r="AH10" i="14"/>
  <c r="AE10" i="14"/>
  <c r="AI10" i="14"/>
  <c r="AK10" i="14"/>
  <c r="AF10" i="14"/>
  <c r="AJ10" i="14"/>
  <c r="AL10" i="14"/>
  <c r="AJ10" i="12"/>
  <c r="AR6" i="17"/>
  <c r="AP48" i="14"/>
  <c r="AJ48" i="11"/>
  <c r="AM48" i="14"/>
  <c r="AN48" i="14"/>
  <c r="AH48" i="11"/>
  <c r="AP46" i="14"/>
  <c r="AM46" i="14"/>
  <c r="AG46" i="10"/>
  <c r="AN46" i="14"/>
  <c r="AH46" i="11"/>
  <c r="AP38" i="14"/>
  <c r="AJ38" i="11"/>
  <c r="AM38" i="14"/>
  <c r="AN38" i="14"/>
  <c r="AH38" i="11"/>
  <c r="AP25" i="14"/>
  <c r="AM25" i="14"/>
  <c r="AG25" i="10"/>
  <c r="AN25" i="14"/>
  <c r="AO25" i="16"/>
  <c r="AM10" i="14"/>
  <c r="AG10" i="10"/>
  <c r="AN10" i="14"/>
  <c r="AH10" i="11"/>
  <c r="AP6" i="16"/>
  <c r="AQ48" i="15"/>
  <c r="AP48" i="15"/>
  <c r="AQ47" i="15"/>
  <c r="AP47" i="15"/>
  <c r="AQ46" i="15"/>
  <c r="AP46" i="15"/>
  <c r="AQ45" i="15"/>
  <c r="AP45" i="15"/>
  <c r="AQ43" i="15"/>
  <c r="AP43" i="15"/>
  <c r="AQ42" i="15"/>
  <c r="AP42" i="15"/>
  <c r="AP40" i="15"/>
  <c r="AQ39" i="15"/>
  <c r="AP39" i="15"/>
  <c r="AQ38" i="15"/>
  <c r="AP38" i="15"/>
  <c r="AQ37" i="15"/>
  <c r="AP37" i="15"/>
  <c r="AQ36" i="15"/>
  <c r="AP36" i="15"/>
  <c r="AQ35" i="15"/>
  <c r="AP35" i="15"/>
  <c r="AQ31" i="15"/>
  <c r="AP31" i="15"/>
  <c r="AQ30" i="15"/>
  <c r="AP30" i="15"/>
  <c r="P29" i="14"/>
  <c r="R29" i="14"/>
  <c r="O29" i="14"/>
  <c r="AQ28" i="15"/>
  <c r="AP28" i="15"/>
  <c r="AQ26" i="15"/>
  <c r="AP26" i="15"/>
  <c r="AQ25" i="15"/>
  <c r="AP25" i="15"/>
  <c r="AQ23" i="15"/>
  <c r="AP23" i="15"/>
  <c r="AQ22" i="15"/>
  <c r="AP22" i="15"/>
  <c r="AQ20" i="15"/>
  <c r="AP20" i="15"/>
  <c r="AQ19" i="15"/>
  <c r="AP19" i="15"/>
  <c r="AQ18" i="15"/>
  <c r="AP18" i="15"/>
  <c r="AQ17" i="15"/>
  <c r="AP17" i="15"/>
  <c r="AQ16" i="15"/>
  <c r="AP16" i="15"/>
  <c r="AQ14" i="15"/>
  <c r="AP14" i="15"/>
  <c r="AQ13" i="15"/>
  <c r="AP13" i="15"/>
  <c r="AQ12" i="15"/>
  <c r="AP12" i="15"/>
  <c r="AQ11" i="15"/>
  <c r="AP11" i="15"/>
  <c r="AQ10" i="15"/>
  <c r="AP10" i="15"/>
  <c r="AQ9" i="15"/>
  <c r="AP9" i="15"/>
  <c r="AQ6" i="15"/>
  <c r="AP6" i="15"/>
  <c r="AQ4" i="15"/>
  <c r="AP4" i="15"/>
  <c r="AI48" i="11"/>
  <c r="AI47" i="11"/>
  <c r="AI46" i="11"/>
  <c r="AI45" i="11"/>
  <c r="AI43" i="11"/>
  <c r="AI42" i="11"/>
  <c r="AI41" i="11"/>
  <c r="AI40" i="11"/>
  <c r="AI39" i="11"/>
  <c r="AI38" i="11"/>
  <c r="AI37" i="11"/>
  <c r="AI36" i="11"/>
  <c r="AI35" i="11"/>
  <c r="AI34" i="11"/>
  <c r="AI31" i="11"/>
  <c r="AI30" i="11"/>
  <c r="AI29" i="11"/>
  <c r="AI28" i="11"/>
  <c r="AI26" i="11"/>
  <c r="AI25" i="11"/>
  <c r="AI24" i="11"/>
  <c r="AI23" i="11"/>
  <c r="AI22" i="11"/>
  <c r="AI21" i="11"/>
  <c r="AI20" i="11"/>
  <c r="AI19" i="11"/>
  <c r="AI18" i="11"/>
  <c r="AI17" i="11"/>
  <c r="AI16" i="11"/>
  <c r="AI14" i="11"/>
  <c r="AI13" i="11"/>
  <c r="AI12" i="11"/>
  <c r="AI11" i="11"/>
  <c r="AI10" i="11"/>
  <c r="AI9" i="11"/>
  <c r="AI7" i="11"/>
  <c r="AJ6" i="11"/>
  <c r="AI6" i="11"/>
  <c r="AI5" i="11"/>
  <c r="AH48" i="10"/>
  <c r="AH47" i="10"/>
  <c r="AH46" i="10"/>
  <c r="AH45" i="10"/>
  <c r="AH43" i="10"/>
  <c r="AH42" i="10"/>
  <c r="AH41" i="10"/>
  <c r="AH40" i="10"/>
  <c r="AH39" i="10"/>
  <c r="AH38" i="10"/>
  <c r="AH37" i="10"/>
  <c r="AH36" i="10"/>
  <c r="AH35" i="10"/>
  <c r="AH34" i="10"/>
  <c r="AH31" i="10"/>
  <c r="AH30" i="10"/>
  <c r="AH29" i="10"/>
  <c r="AH28" i="10"/>
  <c r="AH26" i="10"/>
  <c r="AH25" i="10"/>
  <c r="AH24" i="10"/>
  <c r="AH23" i="10"/>
  <c r="AH22" i="10"/>
  <c r="AH21" i="10"/>
  <c r="AH20" i="10"/>
  <c r="AH19" i="10"/>
  <c r="AH18" i="10"/>
  <c r="AH17" i="10"/>
  <c r="AH16" i="10"/>
  <c r="AH14" i="10"/>
  <c r="AH13" i="10"/>
  <c r="AH12" i="10"/>
  <c r="AH11" i="10"/>
  <c r="AH10" i="10"/>
  <c r="AH9" i="10"/>
  <c r="AH7" i="10"/>
  <c r="AI6" i="10"/>
  <c r="AH6" i="10"/>
  <c r="AH5" i="10"/>
  <c r="L48" i="6"/>
  <c r="J48" i="6"/>
  <c r="L47" i="6"/>
  <c r="J47" i="6"/>
  <c r="L46" i="6"/>
  <c r="J46" i="6"/>
  <c r="L45" i="6"/>
  <c r="J45" i="6"/>
  <c r="L43" i="6"/>
  <c r="J43" i="6"/>
  <c r="L42" i="6"/>
  <c r="J42" i="6"/>
  <c r="L41" i="6"/>
  <c r="J41" i="6"/>
  <c r="L40" i="6"/>
  <c r="J40" i="6"/>
  <c r="L39" i="6"/>
  <c r="J39" i="6"/>
  <c r="L38" i="6"/>
  <c r="J38" i="6"/>
  <c r="L37" i="6"/>
  <c r="J37" i="6"/>
  <c r="L36" i="6"/>
  <c r="J36" i="6"/>
  <c r="L35" i="6"/>
  <c r="J35" i="6"/>
  <c r="L34" i="6"/>
  <c r="J34" i="6"/>
  <c r="L31" i="6"/>
  <c r="J31" i="6"/>
  <c r="L30" i="6"/>
  <c r="J30" i="6"/>
  <c r="L29" i="6"/>
  <c r="J29" i="6"/>
  <c r="L28" i="6"/>
  <c r="J28" i="6"/>
  <c r="L26" i="6"/>
  <c r="J26" i="6"/>
  <c r="L25" i="6"/>
  <c r="P25" i="6"/>
  <c r="J25" i="6"/>
  <c r="N25" i="6"/>
  <c r="L23" i="6"/>
  <c r="J23" i="6"/>
  <c r="L22" i="6"/>
  <c r="P22" i="6"/>
  <c r="J22" i="6"/>
  <c r="N22" i="6"/>
  <c r="L20" i="6"/>
  <c r="J20" i="6"/>
  <c r="L19" i="6"/>
  <c r="J19" i="6"/>
  <c r="L18" i="6"/>
  <c r="J18" i="6"/>
  <c r="L17" i="6"/>
  <c r="J17" i="6"/>
  <c r="L16" i="6"/>
  <c r="J16" i="6"/>
  <c r="L14" i="6"/>
  <c r="J14" i="6"/>
  <c r="L13" i="6"/>
  <c r="J13" i="6"/>
  <c r="L12" i="6"/>
  <c r="J12" i="6"/>
  <c r="L11" i="6"/>
  <c r="J11" i="6"/>
  <c r="L10" i="6"/>
  <c r="J10" i="6"/>
  <c r="L9" i="6"/>
  <c r="J9" i="6"/>
  <c r="L6" i="6"/>
  <c r="J6" i="6"/>
  <c r="L4" i="6"/>
  <c r="J4" i="6"/>
  <c r="AK48" i="7"/>
  <c r="AK47" i="7"/>
  <c r="AK46" i="7"/>
  <c r="AK45" i="7"/>
  <c r="AK43" i="7"/>
  <c r="AK42" i="7"/>
  <c r="AK40" i="7"/>
  <c r="AK39" i="7"/>
  <c r="AK38" i="7"/>
  <c r="AK37" i="7"/>
  <c r="AK36" i="7"/>
  <c r="AK35" i="7"/>
  <c r="AK31" i="7"/>
  <c r="AK30" i="7"/>
  <c r="AK28" i="7"/>
  <c r="AK26" i="7"/>
  <c r="AK25" i="7"/>
  <c r="AK23" i="7"/>
  <c r="AK22" i="7"/>
  <c r="AK20" i="7"/>
  <c r="AK19" i="7"/>
  <c r="AK18" i="7"/>
  <c r="AK17" i="7"/>
  <c r="AK16" i="7"/>
  <c r="AK14" i="7"/>
  <c r="AK13" i="7"/>
  <c r="AK12" i="7"/>
  <c r="AK11" i="7"/>
  <c r="AK10" i="7"/>
  <c r="AK9" i="7"/>
  <c r="AK6" i="7"/>
  <c r="AK4" i="7"/>
  <c r="M48" i="9"/>
  <c r="M47" i="9"/>
  <c r="M46" i="9"/>
  <c r="M45" i="9"/>
  <c r="M43" i="9"/>
  <c r="M42" i="9"/>
  <c r="M40" i="9"/>
  <c r="M39" i="9"/>
  <c r="M38" i="9"/>
  <c r="M37" i="9"/>
  <c r="AK37" i="9"/>
  <c r="M36" i="9"/>
  <c r="M35" i="9"/>
  <c r="M31" i="9"/>
  <c r="M30" i="9"/>
  <c r="M28" i="9"/>
  <c r="AK28" i="9"/>
  <c r="M26" i="9"/>
  <c r="M25" i="9"/>
  <c r="M23" i="9"/>
  <c r="M22" i="9"/>
  <c r="M20" i="9"/>
  <c r="M19" i="9"/>
  <c r="M18" i="9"/>
  <c r="M17" i="9"/>
  <c r="M16" i="9"/>
  <c r="M14" i="9"/>
  <c r="M13" i="9"/>
  <c r="AK13" i="9"/>
  <c r="M12" i="9"/>
  <c r="M11" i="9"/>
  <c r="M10" i="9"/>
  <c r="M9" i="9"/>
  <c r="M6" i="9"/>
  <c r="M4" i="9"/>
  <c r="I47" i="5"/>
  <c r="I46" i="5"/>
  <c r="I45" i="5"/>
  <c r="I43" i="5"/>
  <c r="I42" i="5"/>
  <c r="I41" i="5"/>
  <c r="I40" i="5"/>
  <c r="I39" i="5"/>
  <c r="I38" i="5"/>
  <c r="I37" i="5"/>
  <c r="I36" i="5"/>
  <c r="I35" i="5"/>
  <c r="I34" i="5"/>
  <c r="I31" i="5"/>
  <c r="I30" i="5"/>
  <c r="I29" i="5"/>
  <c r="I28" i="5"/>
  <c r="I26" i="5"/>
  <c r="O25" i="5"/>
  <c r="I25" i="5"/>
  <c r="M25" i="5"/>
  <c r="I23" i="5"/>
  <c r="O22" i="5"/>
  <c r="I22" i="5"/>
  <c r="M22" i="5"/>
  <c r="I20" i="5"/>
  <c r="I19" i="5"/>
  <c r="I18" i="5"/>
  <c r="I17" i="5"/>
  <c r="I16" i="5"/>
  <c r="I14" i="5"/>
  <c r="I13" i="5"/>
  <c r="I12" i="5"/>
  <c r="I11" i="5"/>
  <c r="I10" i="5"/>
  <c r="I9" i="5"/>
  <c r="I6" i="5"/>
  <c r="I4" i="5"/>
  <c r="I48" i="5"/>
  <c r="AE4" i="14"/>
  <c r="AI4" i="14"/>
  <c r="AK4" i="14"/>
  <c r="AF4" i="14"/>
  <c r="AG4" i="14"/>
  <c r="AH4" i="14"/>
  <c r="C22" i="14"/>
  <c r="AP20" i="14"/>
  <c r="AJ20" i="11"/>
  <c r="AN20" i="14"/>
  <c r="AH20" i="11"/>
  <c r="AM20" i="14"/>
  <c r="AH20" i="14"/>
  <c r="AG20" i="14"/>
  <c r="AF20" i="14"/>
  <c r="AJ20" i="14"/>
  <c r="AL20" i="14"/>
  <c r="AJ20" i="12"/>
  <c r="AE20" i="14"/>
  <c r="AI20" i="14"/>
  <c r="AK20" i="14"/>
  <c r="AP40" i="14"/>
  <c r="AJ40" i="11"/>
  <c r="AN40" i="14"/>
  <c r="AH40" i="11"/>
  <c r="AM40" i="14"/>
  <c r="AG40" i="10"/>
  <c r="AH40" i="14"/>
  <c r="AG40" i="14"/>
  <c r="AF40" i="14"/>
  <c r="AJ40" i="14"/>
  <c r="AL40" i="14"/>
  <c r="AE40" i="14"/>
  <c r="AI40" i="14"/>
  <c r="AK40" i="14"/>
  <c r="AI40" i="12"/>
  <c r="AL35" i="17"/>
  <c r="AF22" i="17"/>
  <c r="L22" i="17"/>
  <c r="P22" i="17"/>
  <c r="AL21" i="17"/>
  <c r="AF20" i="17"/>
  <c r="AL20" i="17"/>
  <c r="AL6" i="17"/>
  <c r="AK35" i="17"/>
  <c r="J22" i="17"/>
  <c r="AE22" i="17"/>
  <c r="AK21" i="17"/>
  <c r="AE20" i="17"/>
  <c r="AK20" i="17"/>
  <c r="AK6" i="17"/>
  <c r="AP48" i="17"/>
  <c r="AO48" i="17"/>
  <c r="AN48" i="17"/>
  <c r="AM48" i="17"/>
  <c r="AF48" i="17"/>
  <c r="AL48" i="17"/>
  <c r="AE48" i="17"/>
  <c r="AK48" i="17"/>
  <c r="AD48" i="17"/>
  <c r="AH48" i="17"/>
  <c r="AJ48" i="17"/>
  <c r="AC48" i="17"/>
  <c r="AG48" i="17"/>
  <c r="AI48" i="17"/>
  <c r="AP47" i="17"/>
  <c r="AO47" i="17"/>
  <c r="AN47" i="17"/>
  <c r="AM47" i="17"/>
  <c r="AF47" i="17"/>
  <c r="AL47" i="17"/>
  <c r="AE47" i="17"/>
  <c r="AK47" i="17"/>
  <c r="AD47" i="17"/>
  <c r="AH47" i="17"/>
  <c r="AJ47" i="17"/>
  <c r="AC47" i="17"/>
  <c r="AG47" i="17"/>
  <c r="AI47" i="17"/>
  <c r="AP46" i="17"/>
  <c r="AO46" i="17"/>
  <c r="AN46" i="17"/>
  <c r="AM46" i="17"/>
  <c r="AF46" i="17"/>
  <c r="AL46" i="17"/>
  <c r="AE46" i="17"/>
  <c r="AK46" i="17"/>
  <c r="AD46" i="17"/>
  <c r="AH46" i="17"/>
  <c r="AJ46" i="17"/>
  <c r="AC46" i="17"/>
  <c r="AG46" i="17"/>
  <c r="AI46" i="17"/>
  <c r="AP45" i="17"/>
  <c r="AO45" i="17"/>
  <c r="AN45" i="17"/>
  <c r="AM45" i="17"/>
  <c r="AF45" i="17"/>
  <c r="AL45" i="17"/>
  <c r="AE45" i="17"/>
  <c r="AK45" i="17"/>
  <c r="AD45" i="17"/>
  <c r="AH45" i="17"/>
  <c r="AJ45" i="17"/>
  <c r="AC45" i="17"/>
  <c r="AG45" i="17"/>
  <c r="AI45" i="17"/>
  <c r="AP43" i="17"/>
  <c r="AO43" i="17"/>
  <c r="AN43" i="17"/>
  <c r="AM43" i="17"/>
  <c r="AF43" i="17"/>
  <c r="AL43" i="17"/>
  <c r="AE43" i="17"/>
  <c r="AK43" i="17"/>
  <c r="AD43" i="17"/>
  <c r="AH43" i="17"/>
  <c r="AJ43" i="17"/>
  <c r="AC43" i="17"/>
  <c r="AG43" i="17"/>
  <c r="AI43" i="17"/>
  <c r="AP42" i="17"/>
  <c r="AO42" i="17"/>
  <c r="AN42" i="17"/>
  <c r="AM42" i="17"/>
  <c r="AF42" i="17"/>
  <c r="AL42" i="17"/>
  <c r="AE42" i="17"/>
  <c r="AK42" i="17"/>
  <c r="AD42" i="17"/>
  <c r="AH42" i="17"/>
  <c r="AJ42" i="17"/>
  <c r="AC42" i="17"/>
  <c r="AG42" i="17"/>
  <c r="AI42" i="17"/>
  <c r="AP41" i="17"/>
  <c r="AO41" i="17"/>
  <c r="AN41" i="17"/>
  <c r="AM41" i="17"/>
  <c r="AF41" i="17"/>
  <c r="AL41" i="17"/>
  <c r="AE41" i="17"/>
  <c r="AK41" i="17"/>
  <c r="AD41" i="17"/>
  <c r="AH41" i="17"/>
  <c r="AJ41" i="17"/>
  <c r="AC41" i="17"/>
  <c r="AG41" i="17"/>
  <c r="AI41" i="17"/>
  <c r="AP40" i="17"/>
  <c r="AO40" i="17"/>
  <c r="AN40" i="17"/>
  <c r="AM40" i="17"/>
  <c r="AF40" i="17"/>
  <c r="AL40" i="17"/>
  <c r="AE40" i="17"/>
  <c r="AK40" i="17"/>
  <c r="AD40" i="17"/>
  <c r="AH40" i="17"/>
  <c r="AJ40" i="17"/>
  <c r="AC40" i="17"/>
  <c r="AG40" i="17"/>
  <c r="AI40" i="17"/>
  <c r="AP39" i="17"/>
  <c r="AO39" i="17"/>
  <c r="AN39" i="17"/>
  <c r="AM39" i="17"/>
  <c r="AF39" i="17"/>
  <c r="AL39" i="17"/>
  <c r="AE39" i="17"/>
  <c r="AK39" i="17"/>
  <c r="AD39" i="17"/>
  <c r="AH39" i="17"/>
  <c r="AJ39" i="17"/>
  <c r="AC39" i="17"/>
  <c r="AG39" i="17"/>
  <c r="AI39" i="17"/>
  <c r="AP38" i="17"/>
  <c r="AO38" i="17"/>
  <c r="AN38" i="17"/>
  <c r="AM38" i="17"/>
  <c r="AF38" i="17"/>
  <c r="AL38" i="17"/>
  <c r="AE38" i="17"/>
  <c r="AK38" i="17"/>
  <c r="AD38" i="17"/>
  <c r="AH38" i="17"/>
  <c r="AJ38" i="17"/>
  <c r="AC38" i="17"/>
  <c r="AG38" i="17"/>
  <c r="AI38" i="17"/>
  <c r="AP37" i="17"/>
  <c r="AO37" i="17"/>
  <c r="AN37" i="17"/>
  <c r="AM37" i="17"/>
  <c r="AF37" i="17"/>
  <c r="AL37" i="17"/>
  <c r="AE37" i="17"/>
  <c r="AK37" i="17"/>
  <c r="AD37" i="17"/>
  <c r="AH37" i="17"/>
  <c r="AJ37" i="17"/>
  <c r="AC37" i="17"/>
  <c r="AG37" i="17"/>
  <c r="AI37" i="17"/>
  <c r="AP36" i="17"/>
  <c r="AO36" i="17"/>
  <c r="AN36" i="17"/>
  <c r="AM36" i="17"/>
  <c r="AF36" i="17"/>
  <c r="AL36" i="17"/>
  <c r="AE36" i="17"/>
  <c r="AK36" i="17"/>
  <c r="AD36" i="17"/>
  <c r="AH36" i="17"/>
  <c r="AJ36" i="17"/>
  <c r="AC36" i="17"/>
  <c r="AG36" i="17"/>
  <c r="AI36" i="17"/>
  <c r="AP35" i="17"/>
  <c r="AO35" i="17"/>
  <c r="AN35" i="17"/>
  <c r="AM35" i="17"/>
  <c r="AH35" i="17"/>
  <c r="AJ35" i="17"/>
  <c r="AG35" i="17"/>
  <c r="AI35" i="17"/>
  <c r="AP34" i="17"/>
  <c r="AO34" i="17"/>
  <c r="AN34" i="17"/>
  <c r="AM34" i="17"/>
  <c r="AF34" i="17"/>
  <c r="AL34" i="17"/>
  <c r="AE34" i="17"/>
  <c r="AK34" i="17"/>
  <c r="AD34" i="17"/>
  <c r="AH34" i="17"/>
  <c r="AJ34" i="17"/>
  <c r="AC34" i="17"/>
  <c r="AG34" i="17"/>
  <c r="AI34" i="17"/>
  <c r="AP31" i="17"/>
  <c r="AO31" i="17"/>
  <c r="AN31" i="17"/>
  <c r="AM31" i="17"/>
  <c r="AF31" i="17"/>
  <c r="AL31" i="17"/>
  <c r="AE31" i="17"/>
  <c r="AK31" i="17"/>
  <c r="AD31" i="17"/>
  <c r="AH31" i="17"/>
  <c r="AJ31" i="17"/>
  <c r="AC31" i="17"/>
  <c r="AG31" i="17"/>
  <c r="AI31" i="17"/>
  <c r="AP30" i="17"/>
  <c r="AO30" i="17"/>
  <c r="AN30" i="17"/>
  <c r="AM30" i="17"/>
  <c r="AF30" i="17"/>
  <c r="AL30" i="17"/>
  <c r="AE30" i="17"/>
  <c r="AK30" i="17"/>
  <c r="AD30" i="17"/>
  <c r="AH30" i="17"/>
  <c r="AJ30" i="17"/>
  <c r="AC30" i="17"/>
  <c r="AG30" i="17"/>
  <c r="AI30" i="17"/>
  <c r="P30" i="17"/>
  <c r="O30" i="17"/>
  <c r="N30" i="17"/>
  <c r="M30" i="17"/>
  <c r="AP29" i="17"/>
  <c r="AO29" i="17"/>
  <c r="AN29" i="17"/>
  <c r="AM29" i="17"/>
  <c r="AF29" i="17"/>
  <c r="AL29" i="17"/>
  <c r="AE29" i="17"/>
  <c r="AK29" i="17"/>
  <c r="AD29" i="17"/>
  <c r="AH29" i="17"/>
  <c r="AJ29" i="17"/>
  <c r="AC29" i="17"/>
  <c r="AG29" i="17"/>
  <c r="AI29" i="17"/>
  <c r="AP28" i="17"/>
  <c r="AO28" i="17"/>
  <c r="AN28" i="17"/>
  <c r="AM28" i="17"/>
  <c r="AF28" i="17"/>
  <c r="AL28" i="17"/>
  <c r="AE28" i="17"/>
  <c r="AK28" i="17"/>
  <c r="AD28" i="17"/>
  <c r="AH28" i="17"/>
  <c r="AJ28" i="17"/>
  <c r="AC28" i="17"/>
  <c r="AG28" i="17"/>
  <c r="AI28" i="17"/>
  <c r="AP26" i="17"/>
  <c r="AO26" i="17"/>
  <c r="AN26" i="17"/>
  <c r="AM26" i="17"/>
  <c r="AF26" i="17"/>
  <c r="AL26" i="17"/>
  <c r="AE26" i="17"/>
  <c r="AK26" i="17"/>
  <c r="AD26" i="17"/>
  <c r="AH26" i="17"/>
  <c r="AJ26" i="17"/>
  <c r="AC26" i="17"/>
  <c r="AG26" i="17"/>
  <c r="AI26" i="17"/>
  <c r="AP25" i="17"/>
  <c r="AO25" i="17"/>
  <c r="AN25" i="17"/>
  <c r="AM25" i="17"/>
  <c r="AF25" i="17"/>
  <c r="AE25" i="17"/>
  <c r="AD25" i="17"/>
  <c r="AC25" i="17"/>
  <c r="L25" i="17"/>
  <c r="P25" i="17"/>
  <c r="K25" i="17"/>
  <c r="AH25" i="17"/>
  <c r="AJ25" i="17"/>
  <c r="J25" i="17"/>
  <c r="I25" i="17"/>
  <c r="AG25" i="17"/>
  <c r="AI25" i="17"/>
  <c r="AP24" i="17"/>
  <c r="AO24" i="17"/>
  <c r="AN24" i="17"/>
  <c r="AM24" i="17"/>
  <c r="AF24" i="17"/>
  <c r="AL24" i="17"/>
  <c r="AE24" i="17"/>
  <c r="AK24" i="17"/>
  <c r="AD24" i="17"/>
  <c r="AH24" i="17"/>
  <c r="AJ24" i="17"/>
  <c r="AC24" i="17"/>
  <c r="AG24" i="17"/>
  <c r="AI24" i="17"/>
  <c r="AP23" i="17"/>
  <c r="AO23" i="17"/>
  <c r="AN23" i="17"/>
  <c r="AM23" i="17"/>
  <c r="AF23" i="17"/>
  <c r="AL23" i="17"/>
  <c r="AE23" i="17"/>
  <c r="AK23" i="17"/>
  <c r="AD23" i="17"/>
  <c r="AH23" i="17"/>
  <c r="AJ23" i="17"/>
  <c r="AC23" i="17"/>
  <c r="AG23" i="17"/>
  <c r="AI23" i="17"/>
  <c r="AP22" i="17"/>
  <c r="AO22" i="17"/>
  <c r="AN22" i="17"/>
  <c r="AM22" i="17"/>
  <c r="AD22" i="17"/>
  <c r="K22" i="17"/>
  <c r="AC22" i="17"/>
  <c r="I22" i="17"/>
  <c r="AG22" i="17"/>
  <c r="AI22" i="17"/>
  <c r="AH21" i="17"/>
  <c r="AJ21" i="17"/>
  <c r="AG21" i="17"/>
  <c r="AI21" i="17"/>
  <c r="AP20" i="17"/>
  <c r="AO20" i="17"/>
  <c r="AN20" i="17"/>
  <c r="AM20" i="17"/>
  <c r="AD20" i="17"/>
  <c r="AH20" i="17"/>
  <c r="AJ20" i="17"/>
  <c r="AC20" i="17"/>
  <c r="AG20" i="17"/>
  <c r="AI20" i="17"/>
  <c r="AP19" i="17"/>
  <c r="AO19" i="17"/>
  <c r="AN19" i="17"/>
  <c r="AM19" i="17"/>
  <c r="AF19" i="17"/>
  <c r="AL19" i="17"/>
  <c r="AE19" i="17"/>
  <c r="AK19" i="17"/>
  <c r="AD19" i="17"/>
  <c r="AH19" i="17"/>
  <c r="AJ19" i="17"/>
  <c r="AC19" i="17"/>
  <c r="AG19" i="17"/>
  <c r="AI19" i="17"/>
  <c r="AP18" i="17"/>
  <c r="AO18" i="17"/>
  <c r="AN18" i="17"/>
  <c r="AM18" i="17"/>
  <c r="AF18" i="17"/>
  <c r="AL18" i="17"/>
  <c r="AE18" i="17"/>
  <c r="AK18" i="17"/>
  <c r="AD18" i="17"/>
  <c r="AH18" i="17"/>
  <c r="AJ18" i="17"/>
  <c r="AC18" i="17"/>
  <c r="AG18" i="17"/>
  <c r="AI18" i="17"/>
  <c r="P18" i="17"/>
  <c r="O18" i="17"/>
  <c r="N18" i="17"/>
  <c r="M18" i="17"/>
  <c r="AP17" i="17"/>
  <c r="AO17" i="17"/>
  <c r="AN17" i="17"/>
  <c r="AM17" i="17"/>
  <c r="AF17" i="17"/>
  <c r="AL17" i="17"/>
  <c r="AE17" i="17"/>
  <c r="AK17" i="17"/>
  <c r="AD17" i="17"/>
  <c r="AH17" i="17"/>
  <c r="AJ17" i="17"/>
  <c r="AC17" i="17"/>
  <c r="AG17" i="17"/>
  <c r="AI17" i="17"/>
  <c r="AP16" i="17"/>
  <c r="AO16" i="17"/>
  <c r="AN16" i="17"/>
  <c r="AM16" i="17"/>
  <c r="AF16" i="17"/>
  <c r="AL16" i="17"/>
  <c r="AE16" i="17"/>
  <c r="AK16" i="17"/>
  <c r="AD16" i="17"/>
  <c r="AH16" i="17"/>
  <c r="AJ16" i="17"/>
  <c r="AC16" i="17"/>
  <c r="AG16" i="17"/>
  <c r="AI16" i="17"/>
  <c r="AP14" i="17"/>
  <c r="AO14" i="17"/>
  <c r="AN14" i="17"/>
  <c r="AM14" i="17"/>
  <c r="AF14" i="17"/>
  <c r="AL14" i="17"/>
  <c r="AE14" i="17"/>
  <c r="AK14" i="17"/>
  <c r="AD14" i="17"/>
  <c r="AH14" i="17"/>
  <c r="AJ14" i="17"/>
  <c r="AC14" i="17"/>
  <c r="AG14" i="17"/>
  <c r="AI14" i="17"/>
  <c r="AP13" i="17"/>
  <c r="AO13" i="17"/>
  <c r="AN13" i="17"/>
  <c r="AM13" i="17"/>
  <c r="AF13" i="17"/>
  <c r="AL13" i="17"/>
  <c r="AE13" i="17"/>
  <c r="AK13" i="17"/>
  <c r="AD13" i="17"/>
  <c r="AH13" i="17"/>
  <c r="AJ13" i="17"/>
  <c r="AC13" i="17"/>
  <c r="AG13" i="17"/>
  <c r="AI13" i="17"/>
  <c r="AP12" i="17"/>
  <c r="AO12" i="17"/>
  <c r="AN12" i="17"/>
  <c r="AM12" i="17"/>
  <c r="AF12" i="17"/>
  <c r="AL12" i="17"/>
  <c r="AE12" i="17"/>
  <c r="AK12" i="17"/>
  <c r="AD12" i="17"/>
  <c r="AH12" i="17"/>
  <c r="AJ12" i="17"/>
  <c r="AC12" i="17"/>
  <c r="AG12" i="17"/>
  <c r="AI12" i="17"/>
  <c r="AP11" i="17"/>
  <c r="AO11" i="17"/>
  <c r="AN11" i="17"/>
  <c r="AM11" i="17"/>
  <c r="AF11" i="17"/>
  <c r="AL11" i="17"/>
  <c r="AE11" i="17"/>
  <c r="AK11" i="17"/>
  <c r="AD11" i="17"/>
  <c r="AH11" i="17"/>
  <c r="AJ11" i="17"/>
  <c r="AC11" i="17"/>
  <c r="AG11" i="17"/>
  <c r="AI11" i="17"/>
  <c r="AP10" i="17"/>
  <c r="AO10" i="17"/>
  <c r="AN10" i="17"/>
  <c r="AM10" i="17"/>
  <c r="AF10" i="17"/>
  <c r="AL10" i="17"/>
  <c r="AE10" i="17"/>
  <c r="AK10" i="17"/>
  <c r="AD10" i="17"/>
  <c r="AH10" i="17"/>
  <c r="AJ10" i="17"/>
  <c r="AC10" i="17"/>
  <c r="AG10" i="17"/>
  <c r="AI10" i="17"/>
  <c r="AP9" i="17"/>
  <c r="AO9" i="17"/>
  <c r="AN9" i="17"/>
  <c r="AM9" i="17"/>
  <c r="AF9" i="17"/>
  <c r="AL9" i="17"/>
  <c r="AE9" i="17"/>
  <c r="AK9" i="17"/>
  <c r="AD9" i="17"/>
  <c r="AH9" i="17"/>
  <c r="AJ9" i="17"/>
  <c r="AC9" i="17"/>
  <c r="AG9" i="17"/>
  <c r="AI9" i="17"/>
  <c r="AP7" i="17"/>
  <c r="AO7" i="17"/>
  <c r="AN7" i="17"/>
  <c r="AM7" i="17"/>
  <c r="AF7" i="17"/>
  <c r="AE7" i="17"/>
  <c r="AD7" i="17"/>
  <c r="AC7" i="17"/>
  <c r="L7" i="17"/>
  <c r="P7" i="17"/>
  <c r="K7" i="17"/>
  <c r="J7" i="17"/>
  <c r="I7" i="17"/>
  <c r="AG7" i="17"/>
  <c r="AI7" i="17"/>
  <c r="AN6" i="17"/>
  <c r="AM6" i="17"/>
  <c r="AD6" i="17"/>
  <c r="AH6" i="17"/>
  <c r="AJ6" i="17"/>
  <c r="AC6" i="17"/>
  <c r="AG6" i="17"/>
  <c r="AI6" i="17"/>
  <c r="AP5" i="17"/>
  <c r="AO5" i="17"/>
  <c r="AN5" i="17"/>
  <c r="AM5" i="17"/>
  <c r="AF5" i="17"/>
  <c r="AL5" i="17"/>
  <c r="AE5" i="17"/>
  <c r="AK5" i="17"/>
  <c r="AD5" i="17"/>
  <c r="AH5" i="17"/>
  <c r="AJ5" i="17"/>
  <c r="AC5" i="17"/>
  <c r="AG5" i="17"/>
  <c r="AI5" i="17"/>
  <c r="AP4" i="17"/>
  <c r="AO4" i="17"/>
  <c r="AN4" i="17"/>
  <c r="AM4" i="17"/>
  <c r="AF4" i="17"/>
  <c r="AL4" i="17"/>
  <c r="AE4" i="17"/>
  <c r="AK4" i="17"/>
  <c r="AD4" i="17"/>
  <c r="AH4" i="17"/>
  <c r="AJ4" i="17"/>
  <c r="AC4" i="17"/>
  <c r="AG4" i="17"/>
  <c r="AI4" i="17"/>
  <c r="AN48" i="16"/>
  <c r="AM48" i="16"/>
  <c r="AL48" i="16"/>
  <c r="AK48" i="16"/>
  <c r="AF48" i="16"/>
  <c r="AE48" i="16"/>
  <c r="AD48" i="16"/>
  <c r="AH48" i="16"/>
  <c r="AJ48" i="16"/>
  <c r="AC48" i="16"/>
  <c r="AG48" i="16"/>
  <c r="AI48" i="16"/>
  <c r="AN47" i="16"/>
  <c r="AM47" i="16"/>
  <c r="AL47" i="16"/>
  <c r="AK47" i="16"/>
  <c r="AF47" i="16"/>
  <c r="AE47" i="16"/>
  <c r="AD47" i="16"/>
  <c r="AH47" i="16"/>
  <c r="AJ47" i="16"/>
  <c r="AC47" i="16"/>
  <c r="AG47" i="16"/>
  <c r="AI47" i="16"/>
  <c r="AN46" i="16"/>
  <c r="AM46" i="16"/>
  <c r="AL46" i="16"/>
  <c r="AK46" i="16"/>
  <c r="AF46" i="16"/>
  <c r="AE46" i="16"/>
  <c r="AD46" i="16"/>
  <c r="AH46" i="16"/>
  <c r="AJ46" i="16"/>
  <c r="AC46" i="16"/>
  <c r="AG46" i="16"/>
  <c r="AI46" i="16"/>
  <c r="AN45" i="16"/>
  <c r="AM45" i="16"/>
  <c r="AL45" i="16"/>
  <c r="AK45" i="16"/>
  <c r="AF45" i="16"/>
  <c r="AE45" i="16"/>
  <c r="AD45" i="16"/>
  <c r="AH45" i="16"/>
  <c r="AJ45" i="16"/>
  <c r="AC45" i="16"/>
  <c r="AG45" i="16"/>
  <c r="AI45" i="16"/>
  <c r="AN43" i="16"/>
  <c r="AM43" i="16"/>
  <c r="AL43" i="16"/>
  <c r="AK43" i="16"/>
  <c r="AF43" i="16"/>
  <c r="AE43" i="16"/>
  <c r="AD43" i="16"/>
  <c r="AH43" i="16"/>
  <c r="AJ43" i="16"/>
  <c r="AC43" i="16"/>
  <c r="AG43" i="16"/>
  <c r="AI43" i="16"/>
  <c r="AN42" i="16"/>
  <c r="AM42" i="16"/>
  <c r="AL42" i="16"/>
  <c r="AK42" i="16"/>
  <c r="AF42" i="16"/>
  <c r="AE42" i="16"/>
  <c r="AD42" i="16"/>
  <c r="AH42" i="16"/>
  <c r="AJ42" i="16"/>
  <c r="AC42" i="16"/>
  <c r="AG42" i="16"/>
  <c r="AI42" i="16"/>
  <c r="AN41" i="16"/>
  <c r="AM41" i="16"/>
  <c r="AL41" i="16"/>
  <c r="AK41" i="16"/>
  <c r="AF41" i="16"/>
  <c r="AE41" i="16"/>
  <c r="AD41" i="16"/>
  <c r="AH41" i="16"/>
  <c r="AJ41" i="16"/>
  <c r="AC41" i="16"/>
  <c r="AG41" i="16"/>
  <c r="AI41" i="16"/>
  <c r="AN40" i="16"/>
  <c r="AM40" i="16"/>
  <c r="AL40" i="16"/>
  <c r="AK40" i="16"/>
  <c r="AF40" i="16"/>
  <c r="AE40" i="16"/>
  <c r="AD40" i="16"/>
  <c r="AH40" i="16"/>
  <c r="AJ40" i="16"/>
  <c r="AC40" i="16"/>
  <c r="AG40" i="16"/>
  <c r="AI40" i="16"/>
  <c r="AN39" i="16"/>
  <c r="AM39" i="16"/>
  <c r="AL39" i="16"/>
  <c r="AK39" i="16"/>
  <c r="AF39" i="16"/>
  <c r="AE39" i="16"/>
  <c r="AD39" i="16"/>
  <c r="AH39" i="16"/>
  <c r="AJ39" i="16"/>
  <c r="AC39" i="16"/>
  <c r="AG39" i="16"/>
  <c r="AI39" i="16"/>
  <c r="AN38" i="16"/>
  <c r="AM38" i="16"/>
  <c r="AL38" i="16"/>
  <c r="AK38" i="16"/>
  <c r="AF38" i="16"/>
  <c r="AE38" i="16"/>
  <c r="AD38" i="16"/>
  <c r="AH38" i="16"/>
  <c r="AJ38" i="16"/>
  <c r="AC38" i="16"/>
  <c r="AG38" i="16"/>
  <c r="AI38" i="16"/>
  <c r="AN37" i="16"/>
  <c r="AM37" i="16"/>
  <c r="AL37" i="16"/>
  <c r="AK37" i="16"/>
  <c r="AF37" i="16"/>
  <c r="AE37" i="16"/>
  <c r="AD37" i="16"/>
  <c r="AH37" i="16"/>
  <c r="AJ37" i="16"/>
  <c r="AC37" i="16"/>
  <c r="AG37" i="16"/>
  <c r="AI37" i="16"/>
  <c r="AN36" i="16"/>
  <c r="AM36" i="16"/>
  <c r="AL36" i="16"/>
  <c r="AK36" i="16"/>
  <c r="AF36" i="16"/>
  <c r="AE36" i="16"/>
  <c r="AD36" i="16"/>
  <c r="AH36" i="16"/>
  <c r="AJ36" i="16"/>
  <c r="AC36" i="16"/>
  <c r="AG36" i="16"/>
  <c r="AI36" i="16"/>
  <c r="AN35" i="16"/>
  <c r="AM35" i="16"/>
  <c r="AL35" i="16"/>
  <c r="AK35" i="16"/>
  <c r="AH35" i="16"/>
  <c r="AJ35" i="16"/>
  <c r="AG35" i="16"/>
  <c r="AI35" i="16"/>
  <c r="AN34" i="16"/>
  <c r="AM34" i="16"/>
  <c r="AL34" i="16"/>
  <c r="AK34" i="16"/>
  <c r="AF34" i="16"/>
  <c r="AE34" i="16"/>
  <c r="AD34" i="16"/>
  <c r="AH34" i="16"/>
  <c r="AJ34" i="16"/>
  <c r="AC34" i="16"/>
  <c r="AG34" i="16"/>
  <c r="AI34" i="16"/>
  <c r="AN31" i="16"/>
  <c r="AM31" i="16"/>
  <c r="AL31" i="16"/>
  <c r="AK31" i="16"/>
  <c r="AF31" i="16"/>
  <c r="AE31" i="16"/>
  <c r="AD31" i="16"/>
  <c r="AH31" i="16"/>
  <c r="AJ31" i="16"/>
  <c r="AC31" i="16"/>
  <c r="AG31" i="16"/>
  <c r="AI31" i="16"/>
  <c r="AN30" i="16"/>
  <c r="AM30" i="16"/>
  <c r="AL30" i="16"/>
  <c r="AK30" i="16"/>
  <c r="AF30" i="16"/>
  <c r="AE30" i="16"/>
  <c r="AD30" i="16"/>
  <c r="AH30" i="16"/>
  <c r="AJ30" i="16"/>
  <c r="AC30" i="16"/>
  <c r="AG30" i="16"/>
  <c r="AI30" i="16"/>
  <c r="P30" i="16"/>
  <c r="O30" i="16"/>
  <c r="N30" i="16"/>
  <c r="M30" i="16"/>
  <c r="AN29" i="16"/>
  <c r="AM29" i="16"/>
  <c r="AL29" i="16"/>
  <c r="AK29" i="16"/>
  <c r="AF29" i="16"/>
  <c r="AE29" i="16"/>
  <c r="AD29" i="16"/>
  <c r="AH29" i="16"/>
  <c r="AJ29" i="16"/>
  <c r="AC29" i="16"/>
  <c r="AG29" i="16"/>
  <c r="AI29" i="16"/>
  <c r="AN28" i="16"/>
  <c r="AM28" i="16"/>
  <c r="AL28" i="16"/>
  <c r="AK28" i="16"/>
  <c r="AF28" i="16"/>
  <c r="AE28" i="16"/>
  <c r="AD28" i="16"/>
  <c r="AH28" i="16"/>
  <c r="AJ28" i="16"/>
  <c r="AC28" i="16"/>
  <c r="AG28" i="16"/>
  <c r="AI28" i="16"/>
  <c r="AN26" i="16"/>
  <c r="AM26" i="16"/>
  <c r="AL26" i="16"/>
  <c r="AK26" i="16"/>
  <c r="AF26" i="16"/>
  <c r="AE26" i="16"/>
  <c r="AD26" i="16"/>
  <c r="AH26" i="16"/>
  <c r="AJ26" i="16"/>
  <c r="AC26" i="16"/>
  <c r="AG26" i="16"/>
  <c r="AI26" i="16"/>
  <c r="AN25" i="16"/>
  <c r="AM25" i="16"/>
  <c r="AL25" i="16"/>
  <c r="AK25" i="16"/>
  <c r="AF25" i="16"/>
  <c r="AE25" i="16"/>
  <c r="AD25" i="16"/>
  <c r="AC25" i="16"/>
  <c r="L25" i="16"/>
  <c r="P25" i="16"/>
  <c r="K25" i="16"/>
  <c r="AH25" i="16"/>
  <c r="AJ25" i="16"/>
  <c r="J25" i="16"/>
  <c r="N25" i="16"/>
  <c r="I25" i="16"/>
  <c r="AN24" i="16"/>
  <c r="AM24" i="16"/>
  <c r="AL24" i="16"/>
  <c r="AK24" i="16"/>
  <c r="AF24" i="16"/>
  <c r="AE24" i="16"/>
  <c r="AD24" i="16"/>
  <c r="AH24" i="16"/>
  <c r="AJ24" i="16"/>
  <c r="AC24" i="16"/>
  <c r="AG24" i="16"/>
  <c r="AI24" i="16"/>
  <c r="AN23" i="16"/>
  <c r="AM23" i="16"/>
  <c r="AL23" i="16"/>
  <c r="AK23" i="16"/>
  <c r="AF23" i="16"/>
  <c r="AE23" i="16"/>
  <c r="AD23" i="16"/>
  <c r="AH23" i="16"/>
  <c r="AJ23" i="16"/>
  <c r="AC23" i="16"/>
  <c r="AG23" i="16"/>
  <c r="AI23" i="16"/>
  <c r="AN22" i="16"/>
  <c r="AM22" i="16"/>
  <c r="AL22" i="16"/>
  <c r="AK22" i="16"/>
  <c r="AF22" i="16"/>
  <c r="AE22" i="16"/>
  <c r="AD22" i="16"/>
  <c r="AC22" i="16"/>
  <c r="L22" i="16"/>
  <c r="P22" i="16"/>
  <c r="K22" i="16"/>
  <c r="AH22" i="16"/>
  <c r="AJ22" i="16"/>
  <c r="J22" i="16"/>
  <c r="N22" i="16"/>
  <c r="I22" i="16"/>
  <c r="AG22" i="16"/>
  <c r="AI22" i="16"/>
  <c r="AH21" i="16"/>
  <c r="AJ21" i="16"/>
  <c r="AG21" i="16"/>
  <c r="AI21" i="16"/>
  <c r="AN20" i="16"/>
  <c r="AM20" i="16"/>
  <c r="AL20" i="16"/>
  <c r="AK20" i="16"/>
  <c r="AF20" i="16"/>
  <c r="AE20" i="16"/>
  <c r="AD20" i="16"/>
  <c r="AH20" i="16"/>
  <c r="AJ20" i="16"/>
  <c r="AC20" i="16"/>
  <c r="AG20" i="16"/>
  <c r="AI20" i="16"/>
  <c r="AN19" i="16"/>
  <c r="AM19" i="16"/>
  <c r="AL19" i="16"/>
  <c r="AK19" i="16"/>
  <c r="AF19" i="16"/>
  <c r="AE19" i="16"/>
  <c r="AD19" i="16"/>
  <c r="AH19" i="16"/>
  <c r="AJ19" i="16"/>
  <c r="AC19" i="16"/>
  <c r="AG19" i="16"/>
  <c r="AI19" i="16"/>
  <c r="AN18" i="16"/>
  <c r="AM18" i="16"/>
  <c r="AL18" i="16"/>
  <c r="AK18" i="16"/>
  <c r="AF18" i="16"/>
  <c r="AE18" i="16"/>
  <c r="AD18" i="16"/>
  <c r="AH18" i="16"/>
  <c r="AJ18" i="16"/>
  <c r="AC18" i="16"/>
  <c r="AG18" i="16"/>
  <c r="AI18" i="16"/>
  <c r="P18" i="16"/>
  <c r="O18" i="16"/>
  <c r="N18" i="16"/>
  <c r="M18" i="16"/>
  <c r="AN17" i="16"/>
  <c r="AM17" i="16"/>
  <c r="AL17" i="16"/>
  <c r="AK17" i="16"/>
  <c r="AF17" i="16"/>
  <c r="AE17" i="16"/>
  <c r="AD17" i="16"/>
  <c r="AH17" i="16"/>
  <c r="AJ17" i="16"/>
  <c r="AC17" i="16"/>
  <c r="AG17" i="16"/>
  <c r="AI17" i="16"/>
  <c r="AN16" i="16"/>
  <c r="AM16" i="16"/>
  <c r="AL16" i="16"/>
  <c r="AK16" i="16"/>
  <c r="AF16" i="16"/>
  <c r="AE16" i="16"/>
  <c r="AD16" i="16"/>
  <c r="AH16" i="16"/>
  <c r="AJ16" i="16"/>
  <c r="AC16" i="16"/>
  <c r="AG16" i="16"/>
  <c r="AI16" i="16"/>
  <c r="AN14" i="16"/>
  <c r="AM14" i="16"/>
  <c r="AL14" i="16"/>
  <c r="AK14" i="16"/>
  <c r="AF14" i="16"/>
  <c r="AE14" i="16"/>
  <c r="AD14" i="16"/>
  <c r="AH14" i="16"/>
  <c r="AJ14" i="16"/>
  <c r="AC14" i="16"/>
  <c r="AG14" i="16"/>
  <c r="AI14" i="16"/>
  <c r="AN13" i="16"/>
  <c r="AM13" i="16"/>
  <c r="AL13" i="16"/>
  <c r="AK13" i="16"/>
  <c r="AF13" i="16"/>
  <c r="AE13" i="16"/>
  <c r="AD13" i="16"/>
  <c r="AH13" i="16"/>
  <c r="AJ13" i="16"/>
  <c r="AC13" i="16"/>
  <c r="AG13" i="16"/>
  <c r="AI13" i="16"/>
  <c r="AN12" i="16"/>
  <c r="AM12" i="16"/>
  <c r="AL12" i="16"/>
  <c r="AK12" i="16"/>
  <c r="AF12" i="16"/>
  <c r="AE12" i="16"/>
  <c r="AD12" i="16"/>
  <c r="AH12" i="16"/>
  <c r="AJ12" i="16"/>
  <c r="AC12" i="16"/>
  <c r="AG12" i="16"/>
  <c r="AI12" i="16"/>
  <c r="AN11" i="16"/>
  <c r="AM11" i="16"/>
  <c r="AL11" i="16"/>
  <c r="AK11" i="16"/>
  <c r="AF11" i="16"/>
  <c r="AE11" i="16"/>
  <c r="AD11" i="16"/>
  <c r="AH11" i="16"/>
  <c r="AJ11" i="16"/>
  <c r="AC11" i="16"/>
  <c r="AG11" i="16"/>
  <c r="AI11" i="16"/>
  <c r="AN10" i="16"/>
  <c r="AM10" i="16"/>
  <c r="AL10" i="16"/>
  <c r="AK10" i="16"/>
  <c r="AF10" i="16"/>
  <c r="AE10" i="16"/>
  <c r="AD10" i="16"/>
  <c r="AH10" i="16"/>
  <c r="AJ10" i="16"/>
  <c r="AC10" i="16"/>
  <c r="AG10" i="16"/>
  <c r="AI10" i="16"/>
  <c r="AN9" i="16"/>
  <c r="AM9" i="16"/>
  <c r="AL9" i="16"/>
  <c r="AK9" i="16"/>
  <c r="AF9" i="16"/>
  <c r="AE9" i="16"/>
  <c r="AD9" i="16"/>
  <c r="AH9" i="16"/>
  <c r="AJ9" i="16"/>
  <c r="AC9" i="16"/>
  <c r="AG9" i="16"/>
  <c r="AI9" i="16"/>
  <c r="AN7" i="16"/>
  <c r="AM7" i="16"/>
  <c r="AL7" i="16"/>
  <c r="AK7" i="16"/>
  <c r="AF7" i="16"/>
  <c r="AE7" i="16"/>
  <c r="AD7" i="16"/>
  <c r="AC7" i="16"/>
  <c r="L7" i="16"/>
  <c r="P7" i="16"/>
  <c r="K7" i="16"/>
  <c r="AH7" i="16"/>
  <c r="AJ7" i="16"/>
  <c r="J7" i="16"/>
  <c r="N7" i="16"/>
  <c r="I7" i="16"/>
  <c r="M7" i="16"/>
  <c r="AL6" i="16"/>
  <c r="AK6" i="16"/>
  <c r="AD6" i="16"/>
  <c r="AH6" i="16"/>
  <c r="AJ6" i="16"/>
  <c r="AC6" i="16"/>
  <c r="AG6" i="16"/>
  <c r="AI6" i="16"/>
  <c r="AN5" i="16"/>
  <c r="AM5" i="16"/>
  <c r="AL5" i="16"/>
  <c r="AK5" i="16"/>
  <c r="AF5" i="16"/>
  <c r="AE5" i="16"/>
  <c r="AD5" i="16"/>
  <c r="AH5" i="16"/>
  <c r="AJ5" i="16"/>
  <c r="AC5" i="16"/>
  <c r="AG5" i="16"/>
  <c r="AI5" i="16"/>
  <c r="AN4" i="16"/>
  <c r="AM4" i="16"/>
  <c r="AL4" i="16"/>
  <c r="AK4" i="16"/>
  <c r="AF4" i="16"/>
  <c r="AE4" i="16"/>
  <c r="AD4" i="16"/>
  <c r="AH4" i="16"/>
  <c r="AJ4" i="16"/>
  <c r="AC4" i="16"/>
  <c r="AG4" i="16"/>
  <c r="AI4" i="16"/>
  <c r="I7" i="15"/>
  <c r="J7" i="15"/>
  <c r="K7" i="15"/>
  <c r="L7" i="15"/>
  <c r="P7" i="15"/>
  <c r="I22" i="15"/>
  <c r="AC22" i="15"/>
  <c r="J22" i="15"/>
  <c r="N22" i="15"/>
  <c r="K22" i="15"/>
  <c r="O22" i="15"/>
  <c r="L22" i="15"/>
  <c r="P22" i="15"/>
  <c r="I25" i="15"/>
  <c r="M25" i="15"/>
  <c r="J25" i="15"/>
  <c r="N25" i="15"/>
  <c r="K25" i="15"/>
  <c r="L25" i="15"/>
  <c r="P25" i="15"/>
  <c r="AC4" i="15"/>
  <c r="AG4" i="15"/>
  <c r="AI4" i="15"/>
  <c r="AD4" i="15"/>
  <c r="AH4" i="15"/>
  <c r="AJ4" i="15"/>
  <c r="AE4" i="15"/>
  <c r="AF4" i="15"/>
  <c r="AC5" i="15"/>
  <c r="AG5" i="15"/>
  <c r="AI5" i="15"/>
  <c r="AD5" i="15"/>
  <c r="AE5" i="15"/>
  <c r="AF5" i="15"/>
  <c r="AC6" i="15"/>
  <c r="AG6" i="15"/>
  <c r="AI6" i="15"/>
  <c r="AD6" i="15"/>
  <c r="AC7" i="15"/>
  <c r="AD7" i="15"/>
  <c r="AE7" i="15"/>
  <c r="AF7" i="15"/>
  <c r="AC9" i="15"/>
  <c r="AD9" i="15"/>
  <c r="AH9" i="15"/>
  <c r="AJ9" i="15"/>
  <c r="AE9" i="15"/>
  <c r="AF9" i="15"/>
  <c r="AC10" i="15"/>
  <c r="AG10" i="15"/>
  <c r="AI10" i="15"/>
  <c r="AD10" i="15"/>
  <c r="AH10" i="15"/>
  <c r="AJ10" i="15"/>
  <c r="AE10" i="15"/>
  <c r="AF10" i="15"/>
  <c r="AC11" i="15"/>
  <c r="AD11" i="15"/>
  <c r="AH11" i="15"/>
  <c r="AJ11" i="15"/>
  <c r="AE11" i="15"/>
  <c r="AF11" i="15"/>
  <c r="AC12" i="15"/>
  <c r="AG12" i="15"/>
  <c r="AI12" i="15"/>
  <c r="AD12" i="15"/>
  <c r="AH12" i="15"/>
  <c r="AJ12" i="15"/>
  <c r="AE12" i="15"/>
  <c r="AF12" i="15"/>
  <c r="AC13" i="15"/>
  <c r="AG13" i="15"/>
  <c r="AI13" i="15"/>
  <c r="AD13" i="15"/>
  <c r="AH13" i="15"/>
  <c r="AJ13" i="15"/>
  <c r="AE13" i="15"/>
  <c r="AF13" i="15"/>
  <c r="AC14" i="15"/>
  <c r="AG14" i="15"/>
  <c r="AI14" i="15"/>
  <c r="AD14" i="15"/>
  <c r="AH14" i="15"/>
  <c r="AJ14" i="15"/>
  <c r="AE14" i="15"/>
  <c r="AF14" i="15"/>
  <c r="AC16" i="15"/>
  <c r="AG16" i="15"/>
  <c r="AI16" i="15"/>
  <c r="AD16" i="15"/>
  <c r="AH16" i="15"/>
  <c r="AJ16" i="15"/>
  <c r="AE16" i="15"/>
  <c r="AF16" i="15"/>
  <c r="AC17" i="15"/>
  <c r="AG17" i="15"/>
  <c r="AI17" i="15"/>
  <c r="AD17" i="15"/>
  <c r="AH17" i="15"/>
  <c r="AJ17" i="15"/>
  <c r="AE17" i="15"/>
  <c r="AF17" i="15"/>
  <c r="AC18" i="15"/>
  <c r="AD18" i="15"/>
  <c r="AH18" i="15"/>
  <c r="AJ18" i="15"/>
  <c r="AE18" i="15"/>
  <c r="AF18" i="15"/>
  <c r="AC19" i="15"/>
  <c r="AG19" i="15"/>
  <c r="AI19" i="15"/>
  <c r="AD19" i="15"/>
  <c r="AH19" i="15"/>
  <c r="AJ19" i="15"/>
  <c r="AE19" i="15"/>
  <c r="AF19" i="15"/>
  <c r="AC20" i="15"/>
  <c r="AG20" i="15"/>
  <c r="AI20" i="15"/>
  <c r="AD20" i="15"/>
  <c r="AH20" i="15"/>
  <c r="AJ20" i="15"/>
  <c r="AE20" i="15"/>
  <c r="AF20" i="15"/>
  <c r="AD22" i="15"/>
  <c r="AE22" i="15"/>
  <c r="AF22" i="15"/>
  <c r="AC23" i="15"/>
  <c r="AG23" i="15"/>
  <c r="AI23" i="15"/>
  <c r="AD23" i="15"/>
  <c r="AH23" i="15"/>
  <c r="AJ23" i="15"/>
  <c r="AE23" i="15"/>
  <c r="AF23" i="15"/>
  <c r="AC24" i="15"/>
  <c r="AD24" i="15"/>
  <c r="AH24" i="15"/>
  <c r="AJ24" i="15"/>
  <c r="AE24" i="15"/>
  <c r="AF24" i="15"/>
  <c r="AC25" i="15"/>
  <c r="AD25" i="15"/>
  <c r="AH25" i="15"/>
  <c r="AJ25" i="15"/>
  <c r="AE25" i="15"/>
  <c r="AF25" i="15"/>
  <c r="AC26" i="15"/>
  <c r="AD26" i="15"/>
  <c r="AH26" i="15"/>
  <c r="AJ26" i="15"/>
  <c r="AE26" i="15"/>
  <c r="AF26" i="15"/>
  <c r="AC28" i="15"/>
  <c r="AG28" i="15"/>
  <c r="AI28" i="15"/>
  <c r="AD28" i="15"/>
  <c r="AH28" i="15"/>
  <c r="AJ28" i="15"/>
  <c r="AE28" i="15"/>
  <c r="AF28" i="15"/>
  <c r="AC29" i="15"/>
  <c r="AG29" i="15"/>
  <c r="AI29" i="15"/>
  <c r="AD29" i="15"/>
  <c r="AH29" i="15"/>
  <c r="AJ29" i="15"/>
  <c r="AE29" i="15"/>
  <c r="AF29" i="15"/>
  <c r="AC30" i="15"/>
  <c r="AG30" i="15"/>
  <c r="AI30" i="15"/>
  <c r="AD30" i="15"/>
  <c r="AH30" i="15"/>
  <c r="AJ30" i="15"/>
  <c r="AE30" i="15"/>
  <c r="AF30" i="15"/>
  <c r="AC31" i="15"/>
  <c r="AD31" i="15"/>
  <c r="AH31" i="15"/>
  <c r="AJ31" i="15"/>
  <c r="AE31" i="15"/>
  <c r="AF31" i="15"/>
  <c r="AC34" i="15"/>
  <c r="AG34" i="15"/>
  <c r="AI34" i="15"/>
  <c r="AD34" i="15"/>
  <c r="AH34" i="15"/>
  <c r="AJ34" i="15"/>
  <c r="AE34" i="15"/>
  <c r="AF34" i="15"/>
  <c r="AC36" i="15"/>
  <c r="AG36" i="15"/>
  <c r="AI36" i="15"/>
  <c r="AD36" i="15"/>
  <c r="AH36" i="15"/>
  <c r="AJ36" i="15"/>
  <c r="AE36" i="15"/>
  <c r="AF36" i="15"/>
  <c r="AC37" i="15"/>
  <c r="AG37" i="15"/>
  <c r="AI37" i="15"/>
  <c r="AD37" i="15"/>
  <c r="AH37" i="15"/>
  <c r="AJ37" i="15"/>
  <c r="AE37" i="15"/>
  <c r="AF37" i="15"/>
  <c r="AC38" i="15"/>
  <c r="AD38" i="15"/>
  <c r="AH38" i="15"/>
  <c r="AJ38" i="15"/>
  <c r="AE38" i="15"/>
  <c r="AF38" i="15"/>
  <c r="AC39" i="15"/>
  <c r="AG39" i="15"/>
  <c r="AI39" i="15"/>
  <c r="AD39" i="15"/>
  <c r="AH39" i="15"/>
  <c r="AJ39" i="15"/>
  <c r="AE39" i="15"/>
  <c r="AF39" i="15"/>
  <c r="AC40" i="15"/>
  <c r="AD40" i="15"/>
  <c r="AH40" i="15"/>
  <c r="AJ40" i="15"/>
  <c r="AE40" i="15"/>
  <c r="AF40" i="15"/>
  <c r="AC41" i="15"/>
  <c r="AG41" i="15"/>
  <c r="AI41" i="15"/>
  <c r="AD41" i="15"/>
  <c r="AH41" i="15"/>
  <c r="AJ41" i="15"/>
  <c r="AE41" i="15"/>
  <c r="AF41" i="15"/>
  <c r="AC42" i="15"/>
  <c r="AG42" i="15"/>
  <c r="AI42" i="15"/>
  <c r="AD42" i="15"/>
  <c r="AH42" i="15"/>
  <c r="AJ42" i="15"/>
  <c r="AE42" i="15"/>
  <c r="AF42" i="15"/>
  <c r="AC43" i="15"/>
  <c r="AD43" i="15"/>
  <c r="AH43" i="15"/>
  <c r="AJ43" i="15"/>
  <c r="AE43" i="15"/>
  <c r="AF43" i="15"/>
  <c r="AC45" i="15"/>
  <c r="AD45" i="15"/>
  <c r="AH45" i="15"/>
  <c r="AJ45" i="15"/>
  <c r="AE45" i="15"/>
  <c r="AF45" i="15"/>
  <c r="AC46" i="15"/>
  <c r="AG46" i="15"/>
  <c r="AI46" i="15"/>
  <c r="AD46" i="15"/>
  <c r="AH46" i="15"/>
  <c r="AJ46" i="15"/>
  <c r="AE46" i="15"/>
  <c r="AF46" i="15"/>
  <c r="AC47" i="15"/>
  <c r="AG47" i="15"/>
  <c r="AI47" i="15"/>
  <c r="AD47" i="15"/>
  <c r="AH47" i="15"/>
  <c r="AJ47" i="15"/>
  <c r="AE47" i="15"/>
  <c r="AF47" i="15"/>
  <c r="AC48" i="15"/>
  <c r="AD48" i="15"/>
  <c r="AH48" i="15"/>
  <c r="AJ48" i="15"/>
  <c r="AE48" i="15"/>
  <c r="AF48" i="15"/>
  <c r="AK4" i="15"/>
  <c r="AL4" i="15"/>
  <c r="AM4" i="15"/>
  <c r="AN4" i="15"/>
  <c r="AH5" i="15"/>
  <c r="AJ5" i="15"/>
  <c r="AK5" i="15"/>
  <c r="AL5" i="15"/>
  <c r="AM5" i="15"/>
  <c r="AN5" i="15"/>
  <c r="AH6" i="15"/>
  <c r="AJ6" i="15"/>
  <c r="AK6" i="15"/>
  <c r="AL6" i="15"/>
  <c r="AK7" i="15"/>
  <c r="AL7" i="15"/>
  <c r="AM7" i="15"/>
  <c r="AN7" i="15"/>
  <c r="AG9" i="15"/>
  <c r="AI9" i="15"/>
  <c r="AK9" i="15"/>
  <c r="AL9" i="15"/>
  <c r="AM9" i="15"/>
  <c r="AN9" i="15"/>
  <c r="AK10" i="15"/>
  <c r="AL10" i="15"/>
  <c r="AM10" i="15"/>
  <c r="AN10" i="15"/>
  <c r="AG11" i="15"/>
  <c r="AI11" i="15"/>
  <c r="AK11" i="15"/>
  <c r="AL11" i="15"/>
  <c r="AM11" i="15"/>
  <c r="AN11" i="15"/>
  <c r="AK12" i="15"/>
  <c r="AL12" i="15"/>
  <c r="AM12" i="15"/>
  <c r="AN12" i="15"/>
  <c r="AK13" i="15"/>
  <c r="AL13" i="15"/>
  <c r="AM13" i="15"/>
  <c r="AN13" i="15"/>
  <c r="AK14" i="15"/>
  <c r="AL14" i="15"/>
  <c r="AM14" i="15"/>
  <c r="AN14" i="15"/>
  <c r="AK16" i="15"/>
  <c r="AL16" i="15"/>
  <c r="AM16" i="15"/>
  <c r="AN16" i="15"/>
  <c r="AK17" i="15"/>
  <c r="AL17" i="15"/>
  <c r="AM17" i="15"/>
  <c r="AN17" i="15"/>
  <c r="AG18" i="15"/>
  <c r="AI18" i="15"/>
  <c r="AK18" i="15"/>
  <c r="AL18" i="15"/>
  <c r="AM18" i="15"/>
  <c r="AN18" i="15"/>
  <c r="AK19" i="15"/>
  <c r="AL19" i="15"/>
  <c r="AM19" i="15"/>
  <c r="AN19" i="15"/>
  <c r="AK20" i="15"/>
  <c r="AL20" i="15"/>
  <c r="AM20" i="15"/>
  <c r="AN20" i="15"/>
  <c r="AG21" i="15"/>
  <c r="AI21" i="15"/>
  <c r="AH21" i="15"/>
  <c r="AJ21" i="15"/>
  <c r="AK22" i="15"/>
  <c r="AL22" i="15"/>
  <c r="AM22" i="15"/>
  <c r="AN22" i="15"/>
  <c r="AK23" i="15"/>
  <c r="AL23" i="15"/>
  <c r="AM23" i="15"/>
  <c r="AN23" i="15"/>
  <c r="AG24" i="15"/>
  <c r="AI24" i="15"/>
  <c r="AK24" i="15"/>
  <c r="AL24" i="15"/>
  <c r="AM24" i="15"/>
  <c r="AN24" i="15"/>
  <c r="AK25" i="15"/>
  <c r="AL25" i="15"/>
  <c r="AM25" i="15"/>
  <c r="AN25" i="15"/>
  <c r="AG26" i="15"/>
  <c r="AI26" i="15"/>
  <c r="AK26" i="15"/>
  <c r="AL26" i="15"/>
  <c r="AM26" i="15"/>
  <c r="AN26" i="15"/>
  <c r="AK28" i="15"/>
  <c r="AL28" i="15"/>
  <c r="AM28" i="15"/>
  <c r="AN28" i="15"/>
  <c r="AK29" i="15"/>
  <c r="AL29" i="15"/>
  <c r="AM29" i="15"/>
  <c r="AN29" i="15"/>
  <c r="AK30" i="15"/>
  <c r="AL30" i="15"/>
  <c r="AM30" i="15"/>
  <c r="AN30" i="15"/>
  <c r="AG31" i="15"/>
  <c r="AI31" i="15"/>
  <c r="AK31" i="15"/>
  <c r="AL31" i="15"/>
  <c r="AM31" i="15"/>
  <c r="AN31" i="15"/>
  <c r="AK34" i="15"/>
  <c r="AL34" i="15"/>
  <c r="AM34" i="15"/>
  <c r="AN34" i="15"/>
  <c r="AG35" i="15"/>
  <c r="AI35" i="15"/>
  <c r="AH35" i="15"/>
  <c r="AJ35" i="15"/>
  <c r="AK35" i="15"/>
  <c r="AL35" i="15"/>
  <c r="AM35" i="15"/>
  <c r="AN35" i="15"/>
  <c r="AK36" i="15"/>
  <c r="AL36" i="15"/>
  <c r="AM36" i="15"/>
  <c r="AN36" i="15"/>
  <c r="AK37" i="15"/>
  <c r="AL37" i="15"/>
  <c r="AM37" i="15"/>
  <c r="AN37" i="15"/>
  <c r="AG38" i="15"/>
  <c r="AI38" i="15"/>
  <c r="AK38" i="15"/>
  <c r="AL38" i="15"/>
  <c r="AM38" i="15"/>
  <c r="AN38" i="15"/>
  <c r="AK39" i="15"/>
  <c r="AL39" i="15"/>
  <c r="AM39" i="15"/>
  <c r="AN39" i="15"/>
  <c r="AG40" i="15"/>
  <c r="AI40" i="15"/>
  <c r="AK40" i="15"/>
  <c r="AL40" i="15"/>
  <c r="AM40" i="15"/>
  <c r="AN40" i="15"/>
  <c r="AK41" i="15"/>
  <c r="AL41" i="15"/>
  <c r="AM41" i="15"/>
  <c r="AN41" i="15"/>
  <c r="AK42" i="15"/>
  <c r="AL42" i="15"/>
  <c r="AM42" i="15"/>
  <c r="AN42" i="15"/>
  <c r="AG43" i="15"/>
  <c r="AI43" i="15"/>
  <c r="AK43" i="15"/>
  <c r="AL43" i="15"/>
  <c r="AM43" i="15"/>
  <c r="AN43" i="15"/>
  <c r="AG45" i="15"/>
  <c r="AI45" i="15"/>
  <c r="AK45" i="15"/>
  <c r="AL45" i="15"/>
  <c r="AM45" i="15"/>
  <c r="AN45" i="15"/>
  <c r="AK46" i="15"/>
  <c r="AL46" i="15"/>
  <c r="AM46" i="15"/>
  <c r="AN46" i="15"/>
  <c r="AK47" i="15"/>
  <c r="AL47" i="15"/>
  <c r="AM47" i="15"/>
  <c r="AN47" i="15"/>
  <c r="AG48" i="15"/>
  <c r="AI48" i="15"/>
  <c r="AK48" i="15"/>
  <c r="AL48" i="15"/>
  <c r="AM48" i="15"/>
  <c r="AN48" i="15"/>
  <c r="P30" i="15"/>
  <c r="O30" i="15"/>
  <c r="N30" i="15"/>
  <c r="M30" i="15"/>
  <c r="O25" i="15"/>
  <c r="P18" i="15"/>
  <c r="O18" i="15"/>
  <c r="N18" i="15"/>
  <c r="M18" i="15"/>
  <c r="N7" i="15"/>
  <c r="M7" i="17"/>
  <c r="M22" i="17"/>
  <c r="O7" i="16"/>
  <c r="O22" i="16"/>
  <c r="O25" i="16"/>
  <c r="O7" i="15"/>
  <c r="M7" i="15"/>
  <c r="M22" i="15"/>
  <c r="AP47" i="14"/>
  <c r="AJ47" i="11"/>
  <c r="AN47" i="14"/>
  <c r="AH47" i="11"/>
  <c r="AM47" i="14"/>
  <c r="AG47" i="10"/>
  <c r="AH47" i="14"/>
  <c r="AG47" i="14"/>
  <c r="AF47" i="14"/>
  <c r="AJ47" i="14"/>
  <c r="AL47" i="14"/>
  <c r="AJ47" i="12"/>
  <c r="AE47" i="14"/>
  <c r="AI47" i="14"/>
  <c r="AK47" i="14"/>
  <c r="AP45" i="14"/>
  <c r="AJ45" i="11"/>
  <c r="AN45" i="14"/>
  <c r="AH45" i="11"/>
  <c r="AM45" i="14"/>
  <c r="AG45" i="10"/>
  <c r="AH45" i="14"/>
  <c r="AG45" i="14"/>
  <c r="AF45" i="14"/>
  <c r="AJ45" i="14"/>
  <c r="AL45" i="14"/>
  <c r="AJ45" i="12"/>
  <c r="AE45" i="14"/>
  <c r="AI45" i="14"/>
  <c r="AK45" i="14"/>
  <c r="AP43" i="14"/>
  <c r="AJ43" i="11"/>
  <c r="AN43" i="14"/>
  <c r="AH43" i="11"/>
  <c r="AM43" i="14"/>
  <c r="AG43" i="10"/>
  <c r="AH43" i="14"/>
  <c r="AG43" i="14"/>
  <c r="AF43" i="14"/>
  <c r="AJ43" i="14"/>
  <c r="AL43" i="14"/>
  <c r="AJ43" i="12"/>
  <c r="AE43" i="14"/>
  <c r="AI43" i="14"/>
  <c r="AK43" i="14"/>
  <c r="AP42" i="14"/>
  <c r="AN42" i="14"/>
  <c r="AH42" i="11"/>
  <c r="AM42" i="14"/>
  <c r="AH42" i="14"/>
  <c r="AG42" i="14"/>
  <c r="AR42" i="17"/>
  <c r="AF42" i="14"/>
  <c r="AJ42" i="14"/>
  <c r="AL42" i="14"/>
  <c r="AE42" i="14"/>
  <c r="AI42" i="14"/>
  <c r="AK42" i="14"/>
  <c r="AI42" i="12"/>
  <c r="AP41" i="14"/>
  <c r="AJ41" i="11"/>
  <c r="AN41" i="14"/>
  <c r="AH41" i="11"/>
  <c r="AM41" i="14"/>
  <c r="AG41" i="10"/>
  <c r="AH41" i="14"/>
  <c r="AG41" i="14"/>
  <c r="AF41" i="14"/>
  <c r="AJ41" i="14"/>
  <c r="AL41" i="14"/>
  <c r="AJ41" i="12"/>
  <c r="AE41" i="14"/>
  <c r="AI41" i="14"/>
  <c r="AK41" i="14"/>
  <c r="AP39" i="14"/>
  <c r="AN39" i="14"/>
  <c r="AH39" i="11"/>
  <c r="AM39" i="14"/>
  <c r="AH39" i="14"/>
  <c r="AG39" i="14"/>
  <c r="AF39" i="14"/>
  <c r="AJ39" i="14"/>
  <c r="AL39" i="14"/>
  <c r="AJ39" i="12"/>
  <c r="AE39" i="14"/>
  <c r="AI39" i="14"/>
  <c r="AK39" i="14"/>
  <c r="AP37" i="14"/>
  <c r="AN37" i="14"/>
  <c r="AH37" i="11"/>
  <c r="AM37" i="14"/>
  <c r="AG37" i="10"/>
  <c r="AH37" i="14"/>
  <c r="AG37" i="14"/>
  <c r="AF37" i="14"/>
  <c r="AJ37" i="14"/>
  <c r="AL37" i="14"/>
  <c r="AJ37" i="12"/>
  <c r="AE37" i="14"/>
  <c r="AI37" i="14"/>
  <c r="AK37" i="14"/>
  <c r="AP36" i="14"/>
  <c r="AJ36" i="11"/>
  <c r="AN36" i="14"/>
  <c r="AH36" i="11"/>
  <c r="AM36" i="14"/>
  <c r="AG36" i="10"/>
  <c r="AH36" i="14"/>
  <c r="AG36" i="14"/>
  <c r="AF36" i="14"/>
  <c r="AJ36" i="14"/>
  <c r="AL36" i="14"/>
  <c r="AJ36" i="12"/>
  <c r="AE36" i="14"/>
  <c r="AI36" i="14"/>
  <c r="AK36" i="14"/>
  <c r="AP35" i="14"/>
  <c r="AJ35" i="11"/>
  <c r="AN35" i="14"/>
  <c r="AH35" i="11"/>
  <c r="AM35" i="14"/>
  <c r="AG35" i="10"/>
  <c r="AH35" i="14"/>
  <c r="AG35" i="14"/>
  <c r="AF35" i="14"/>
  <c r="AJ35" i="14"/>
  <c r="AL35" i="14"/>
  <c r="AJ35" i="12"/>
  <c r="AE35" i="14"/>
  <c r="AI35" i="14"/>
  <c r="AK35" i="14"/>
  <c r="AP34" i="14"/>
  <c r="AP34" i="16"/>
  <c r="AN34" i="14"/>
  <c r="AH34" i="11"/>
  <c r="AM34" i="14"/>
  <c r="AG34" i="10"/>
  <c r="AJ34" i="14"/>
  <c r="AL34" i="14"/>
  <c r="AJ34" i="12"/>
  <c r="AI34" i="14"/>
  <c r="AK34" i="14"/>
  <c r="AI34" i="12"/>
  <c r="AP31" i="14"/>
  <c r="AP31" i="16"/>
  <c r="AN31" i="14"/>
  <c r="AH31" i="11"/>
  <c r="AM31" i="14"/>
  <c r="AH31" i="14"/>
  <c r="AG31" i="14"/>
  <c r="AF31" i="14"/>
  <c r="AJ31" i="14"/>
  <c r="AL31" i="14"/>
  <c r="AJ31" i="12"/>
  <c r="AE31" i="14"/>
  <c r="AI31" i="14"/>
  <c r="AK31" i="14"/>
  <c r="AP30" i="14"/>
  <c r="AN30" i="14"/>
  <c r="AH30" i="11"/>
  <c r="AM30" i="14"/>
  <c r="AH30" i="14"/>
  <c r="AG30" i="14"/>
  <c r="AF30" i="14"/>
  <c r="AJ30" i="14"/>
  <c r="AL30" i="14"/>
  <c r="AJ30" i="12"/>
  <c r="AE30" i="14"/>
  <c r="AI30" i="14"/>
  <c r="AK30" i="14"/>
  <c r="AP29" i="14"/>
  <c r="AN29" i="14"/>
  <c r="AH29" i="11"/>
  <c r="AM29" i="14"/>
  <c r="AG29" i="10"/>
  <c r="AH29" i="14"/>
  <c r="AG29" i="14"/>
  <c r="AR29" i="17"/>
  <c r="AF29" i="14"/>
  <c r="AJ29" i="14"/>
  <c r="AL29" i="14"/>
  <c r="AJ29" i="12"/>
  <c r="AE29" i="14"/>
  <c r="AI29" i="14"/>
  <c r="AK29" i="14"/>
  <c r="AP28" i="14"/>
  <c r="AJ28" i="11"/>
  <c r="AN28" i="14"/>
  <c r="AH28" i="11"/>
  <c r="AM28" i="14"/>
  <c r="AG28" i="10"/>
  <c r="AH28" i="14"/>
  <c r="AG28" i="14"/>
  <c r="AF28" i="14"/>
  <c r="AJ28" i="14"/>
  <c r="AL28" i="14"/>
  <c r="AE28" i="14"/>
  <c r="AI28" i="14"/>
  <c r="AK28" i="14"/>
  <c r="AI28" i="12"/>
  <c r="AP26" i="14"/>
  <c r="AJ26" i="11"/>
  <c r="AN26" i="14"/>
  <c r="AH26" i="11"/>
  <c r="AM26" i="14"/>
  <c r="AG26" i="10"/>
  <c r="AF26" i="14"/>
  <c r="AJ26" i="14"/>
  <c r="AL26" i="14"/>
  <c r="AJ26" i="12"/>
  <c r="AH26" i="14"/>
  <c r="AG26" i="14"/>
  <c r="AE26" i="14"/>
  <c r="AI26" i="14"/>
  <c r="AK26" i="14"/>
  <c r="AP24" i="14"/>
  <c r="AJ24" i="11"/>
  <c r="AN24" i="14"/>
  <c r="AH24" i="11"/>
  <c r="AM24" i="14"/>
  <c r="AG24" i="10"/>
  <c r="AH24" i="14"/>
  <c r="AG24" i="14"/>
  <c r="AF24" i="14"/>
  <c r="AJ24" i="14"/>
  <c r="AL24" i="14"/>
  <c r="AJ24" i="12"/>
  <c r="AE24" i="14"/>
  <c r="AI24" i="14"/>
  <c r="AK24" i="14"/>
  <c r="I24" i="5"/>
  <c r="I5" i="5"/>
  <c r="K7" i="14"/>
  <c r="I7" i="5"/>
  <c r="K21" i="14"/>
  <c r="I21" i="5"/>
  <c r="I51" i="5"/>
  <c r="AP23" i="14"/>
  <c r="AJ23" i="11"/>
  <c r="AN23" i="14"/>
  <c r="AH23" i="11"/>
  <c r="AM23" i="14"/>
  <c r="AG23" i="10"/>
  <c r="AH23" i="14"/>
  <c r="AG23" i="14"/>
  <c r="AF23" i="14"/>
  <c r="AJ23" i="14"/>
  <c r="AL23" i="14"/>
  <c r="AJ23" i="12"/>
  <c r="AE23" i="14"/>
  <c r="AI23" i="14"/>
  <c r="AK23" i="14"/>
  <c r="AP22" i="14"/>
  <c r="AJ22" i="11"/>
  <c r="AN22" i="14"/>
  <c r="AH22" i="11"/>
  <c r="AM22" i="14"/>
  <c r="AG22" i="10"/>
  <c r="AH22" i="14"/>
  <c r="AG22" i="14"/>
  <c r="AF22" i="14"/>
  <c r="AJ22" i="14"/>
  <c r="AL22" i="14"/>
  <c r="AJ22" i="12"/>
  <c r="AE22" i="14"/>
  <c r="AI22" i="14"/>
  <c r="AK22" i="14"/>
  <c r="AP21" i="14"/>
  <c r="AN21" i="14"/>
  <c r="AH21" i="11"/>
  <c r="AM21" i="14"/>
  <c r="AH21" i="14"/>
  <c r="AG21" i="14"/>
  <c r="AF21" i="14"/>
  <c r="AE21" i="14"/>
  <c r="N21" i="14"/>
  <c r="R21" i="14"/>
  <c r="L21" i="14"/>
  <c r="P21" i="14"/>
  <c r="AP19" i="14"/>
  <c r="AN19" i="14"/>
  <c r="AM19" i="14"/>
  <c r="AG19" i="10"/>
  <c r="AH19" i="14"/>
  <c r="AG19" i="14"/>
  <c r="AF19" i="14"/>
  <c r="AJ19" i="14"/>
  <c r="AL19" i="14"/>
  <c r="AJ19" i="12"/>
  <c r="AE19" i="14"/>
  <c r="AI19" i="14"/>
  <c r="AK19" i="14"/>
  <c r="AP18" i="14"/>
  <c r="AJ18" i="11"/>
  <c r="AN18" i="14"/>
  <c r="AH18" i="11"/>
  <c r="AM18" i="14"/>
  <c r="AG18" i="10"/>
  <c r="AH18" i="14"/>
  <c r="AG18" i="14"/>
  <c r="AF18" i="14"/>
  <c r="AJ18" i="14"/>
  <c r="AL18" i="14"/>
  <c r="AJ18" i="12"/>
  <c r="AE18" i="14"/>
  <c r="AI18" i="14"/>
  <c r="AK18" i="14"/>
  <c r="AP17" i="14"/>
  <c r="AN17" i="14"/>
  <c r="AH17" i="11"/>
  <c r="AM17" i="14"/>
  <c r="AG17" i="10"/>
  <c r="AH17" i="14"/>
  <c r="AG17" i="14"/>
  <c r="AF17" i="14"/>
  <c r="AJ17" i="14"/>
  <c r="AL17" i="14"/>
  <c r="AJ17" i="12"/>
  <c r="AE17" i="14"/>
  <c r="AI17" i="14"/>
  <c r="AK17" i="14"/>
  <c r="AP16" i="14"/>
  <c r="AP16" i="16"/>
  <c r="AN16" i="14"/>
  <c r="AM16" i="14"/>
  <c r="AG16" i="10"/>
  <c r="AH16" i="14"/>
  <c r="AG16" i="14"/>
  <c r="AF16" i="14"/>
  <c r="AJ16" i="14"/>
  <c r="AL16" i="14"/>
  <c r="AJ16" i="12"/>
  <c r="AE16" i="14"/>
  <c r="AI16" i="14"/>
  <c r="AK16" i="14"/>
  <c r="AP14" i="14"/>
  <c r="AJ14" i="11"/>
  <c r="AN14" i="14"/>
  <c r="AH14" i="11"/>
  <c r="AM14" i="14"/>
  <c r="AH14" i="14"/>
  <c r="AG14" i="14"/>
  <c r="AF14" i="14"/>
  <c r="AJ14" i="14"/>
  <c r="AL14" i="14"/>
  <c r="AJ14" i="12"/>
  <c r="AE14" i="14"/>
  <c r="AI14" i="14"/>
  <c r="AK14" i="14"/>
  <c r="AP13" i="14"/>
  <c r="AJ13" i="11"/>
  <c r="AN13" i="14"/>
  <c r="AH13" i="11"/>
  <c r="AM13" i="14"/>
  <c r="AG13" i="10"/>
  <c r="AH13" i="14"/>
  <c r="AG13" i="14"/>
  <c r="AF13" i="14"/>
  <c r="AJ13" i="14"/>
  <c r="AL13" i="14"/>
  <c r="AJ13" i="12"/>
  <c r="AE13" i="14"/>
  <c r="AI13" i="14"/>
  <c r="AK13" i="14"/>
  <c r="AH12" i="11"/>
  <c r="AJ12" i="12"/>
  <c r="AP11" i="14"/>
  <c r="AN11" i="14"/>
  <c r="AH11" i="11"/>
  <c r="AM11" i="14"/>
  <c r="AH11" i="14"/>
  <c r="AG11" i="14"/>
  <c r="AF11" i="14"/>
  <c r="AJ11" i="14"/>
  <c r="AL11" i="14"/>
  <c r="AJ11" i="12"/>
  <c r="AE11" i="14"/>
  <c r="AI11" i="14"/>
  <c r="AK11" i="14"/>
  <c r="AP9" i="14"/>
  <c r="AJ9" i="11"/>
  <c r="AN9" i="14"/>
  <c r="AH9" i="11"/>
  <c r="AM9" i="14"/>
  <c r="AH9" i="14"/>
  <c r="AG9" i="14"/>
  <c r="AR9" i="17"/>
  <c r="AF9" i="14"/>
  <c r="AJ9" i="14"/>
  <c r="AL9" i="14"/>
  <c r="AJ9" i="12"/>
  <c r="AE9" i="14"/>
  <c r="AI9" i="14"/>
  <c r="AK9" i="14"/>
  <c r="AP7" i="14"/>
  <c r="AJ7" i="11"/>
  <c r="AN7" i="14"/>
  <c r="AH7" i="11"/>
  <c r="AM7" i="14"/>
  <c r="AG7" i="10"/>
  <c r="AH7" i="14"/>
  <c r="AG7" i="14"/>
  <c r="AF7" i="14"/>
  <c r="O7" i="5"/>
  <c r="AJ7" i="14"/>
  <c r="AL7" i="14"/>
  <c r="AJ7" i="12"/>
  <c r="AE7" i="14"/>
  <c r="N7" i="14"/>
  <c r="R7" i="14"/>
  <c r="L7" i="14"/>
  <c r="J7" i="6"/>
  <c r="N7" i="6"/>
  <c r="O7" i="14"/>
  <c r="AN6" i="14"/>
  <c r="AH6" i="11" s="1"/>
  <c r="AM6" i="14"/>
  <c r="AG6" i="10"/>
  <c r="AF6" i="14"/>
  <c r="AJ6" i="14" s="1"/>
  <c r="AL6" i="14" s="1"/>
  <c r="AE6" i="14"/>
  <c r="AI6" i="14"/>
  <c r="AK6" i="14"/>
  <c r="AP5" i="14"/>
  <c r="AJ5" i="11"/>
  <c r="AN5" i="14"/>
  <c r="AH5" i="11"/>
  <c r="AM5" i="14"/>
  <c r="AG5" i="10"/>
  <c r="AH5" i="14"/>
  <c r="AG5" i="14"/>
  <c r="AF5" i="14"/>
  <c r="AE5" i="14"/>
  <c r="AP4" i="14"/>
  <c r="AJ4" i="11"/>
  <c r="AJ4" i="14"/>
  <c r="AL4" i="14"/>
  <c r="AJ4" i="12"/>
  <c r="AJ30" i="11"/>
  <c r="R24" i="14"/>
  <c r="L24" i="6"/>
  <c r="P24" i="14"/>
  <c r="J24" i="6"/>
  <c r="AJ21" i="11"/>
  <c r="O24" i="14"/>
  <c r="AN48" i="13"/>
  <c r="AM48" i="13"/>
  <c r="AL48" i="13"/>
  <c r="AK48" i="13"/>
  <c r="AF48" i="13"/>
  <c r="AE48" i="13"/>
  <c r="AD48" i="13"/>
  <c r="AH48" i="13"/>
  <c r="AJ48" i="13"/>
  <c r="AC48" i="13"/>
  <c r="AG48" i="13"/>
  <c r="AI48" i="13"/>
  <c r="AN47" i="13"/>
  <c r="AM47" i="13"/>
  <c r="AL47" i="13"/>
  <c r="AK47" i="13"/>
  <c r="AF47" i="13"/>
  <c r="AE47" i="13"/>
  <c r="AD47" i="13"/>
  <c r="AH47" i="13"/>
  <c r="AJ47" i="13"/>
  <c r="AC47" i="13"/>
  <c r="AG47" i="13"/>
  <c r="AI47" i="13"/>
  <c r="AN46" i="13"/>
  <c r="AM46" i="13"/>
  <c r="AL46" i="13"/>
  <c r="AK46" i="13"/>
  <c r="AF46" i="13"/>
  <c r="AE46" i="13"/>
  <c r="AD46" i="13"/>
  <c r="AH46" i="13"/>
  <c r="AJ46" i="13"/>
  <c r="AC46" i="13"/>
  <c r="AG46" i="13"/>
  <c r="AI46" i="13"/>
  <c r="AN45" i="13"/>
  <c r="AM45" i="13"/>
  <c r="AL45" i="13"/>
  <c r="AK45" i="13"/>
  <c r="AF45" i="13"/>
  <c r="AE45" i="13"/>
  <c r="AD45" i="13"/>
  <c r="AH45" i="13"/>
  <c r="AJ45" i="13"/>
  <c r="AC45" i="13"/>
  <c r="AG45" i="13"/>
  <c r="AI45" i="13"/>
  <c r="AN43" i="13"/>
  <c r="AM43" i="13"/>
  <c r="AL43" i="13"/>
  <c r="AK43" i="13"/>
  <c r="AF43" i="13"/>
  <c r="AE43" i="13"/>
  <c r="AD43" i="13"/>
  <c r="AH43" i="13"/>
  <c r="AJ43" i="13"/>
  <c r="AC43" i="13"/>
  <c r="AG43" i="13"/>
  <c r="AI43" i="13"/>
  <c r="AN42" i="13"/>
  <c r="AM42" i="13"/>
  <c r="AL42" i="13"/>
  <c r="AK42" i="13"/>
  <c r="AF42" i="13"/>
  <c r="AE42" i="13"/>
  <c r="AD42" i="13"/>
  <c r="AH42" i="13"/>
  <c r="AJ42" i="13"/>
  <c r="AC42" i="13"/>
  <c r="AG42" i="13"/>
  <c r="AI42" i="13"/>
  <c r="AN41" i="13"/>
  <c r="AM41" i="13"/>
  <c r="AL41" i="13"/>
  <c r="AK41" i="13"/>
  <c r="AF41" i="13"/>
  <c r="AE41" i="13"/>
  <c r="AD41" i="13"/>
  <c r="AH41" i="13"/>
  <c r="AJ41" i="13"/>
  <c r="AC41" i="13"/>
  <c r="AG41" i="13"/>
  <c r="AI41" i="13"/>
  <c r="AN40" i="13"/>
  <c r="AM40" i="13"/>
  <c r="AL40" i="13"/>
  <c r="AK40" i="13"/>
  <c r="AF40" i="13"/>
  <c r="AE40" i="13"/>
  <c r="AD40" i="13"/>
  <c r="AH40" i="13"/>
  <c r="AJ40" i="13"/>
  <c r="AC40" i="13"/>
  <c r="AG40" i="13"/>
  <c r="AI40" i="13"/>
  <c r="AN39" i="13"/>
  <c r="AM39" i="13"/>
  <c r="AL39" i="13"/>
  <c r="AK39" i="13"/>
  <c r="AF39" i="13"/>
  <c r="AE39" i="13"/>
  <c r="AD39" i="13"/>
  <c r="AH39" i="13"/>
  <c r="AJ39" i="13"/>
  <c r="AC39" i="13"/>
  <c r="AG39" i="13"/>
  <c r="AI39" i="13"/>
  <c r="AN38" i="13"/>
  <c r="AM38" i="13"/>
  <c r="AL38" i="13"/>
  <c r="AK38" i="13"/>
  <c r="AF38" i="13"/>
  <c r="AE38" i="13"/>
  <c r="AD38" i="13"/>
  <c r="AH38" i="13"/>
  <c r="AJ38" i="13"/>
  <c r="AC38" i="13"/>
  <c r="AG38" i="13"/>
  <c r="AI38" i="13"/>
  <c r="AN37" i="13"/>
  <c r="AM37" i="13"/>
  <c r="AL37" i="13"/>
  <c r="AK37" i="13"/>
  <c r="AF37" i="13"/>
  <c r="AE37" i="13"/>
  <c r="AD37" i="13"/>
  <c r="AH37" i="13"/>
  <c r="AJ37" i="13"/>
  <c r="AC37" i="13"/>
  <c r="AG37" i="13"/>
  <c r="AI37" i="13"/>
  <c r="AN36" i="13"/>
  <c r="AM36" i="13"/>
  <c r="AL36" i="13"/>
  <c r="AK36" i="13"/>
  <c r="AF36" i="13"/>
  <c r="AE36" i="13"/>
  <c r="AD36" i="13"/>
  <c r="AH36" i="13"/>
  <c r="AJ36" i="13"/>
  <c r="AC36" i="13"/>
  <c r="AG36" i="13"/>
  <c r="AI36" i="13"/>
  <c r="AN35" i="13"/>
  <c r="AM35" i="13"/>
  <c r="AL35" i="13"/>
  <c r="AK35" i="13"/>
  <c r="AH35" i="13"/>
  <c r="AJ35" i="13"/>
  <c r="AG35" i="13"/>
  <c r="AI35" i="13"/>
  <c r="AN34" i="13"/>
  <c r="AM34" i="13"/>
  <c r="AL34" i="13"/>
  <c r="AK34" i="13"/>
  <c r="AF34" i="13"/>
  <c r="AE34" i="13"/>
  <c r="AD34" i="13"/>
  <c r="AH34" i="13"/>
  <c r="AJ34" i="13"/>
  <c r="AC34" i="13"/>
  <c r="AG34" i="13"/>
  <c r="AI34" i="13"/>
  <c r="AN31" i="13"/>
  <c r="AM31" i="13"/>
  <c r="AL31" i="13"/>
  <c r="AK31" i="13"/>
  <c r="AF31" i="13"/>
  <c r="AE31" i="13"/>
  <c r="AD31" i="13"/>
  <c r="AH31" i="13"/>
  <c r="AJ31" i="13"/>
  <c r="AC31" i="13"/>
  <c r="AG31" i="13"/>
  <c r="AI31" i="13"/>
  <c r="AN30" i="13"/>
  <c r="AM30" i="13"/>
  <c r="AL30" i="13"/>
  <c r="AK30" i="13"/>
  <c r="AF30" i="13"/>
  <c r="AE30" i="13"/>
  <c r="AD30" i="13"/>
  <c r="AH30" i="13"/>
  <c r="AJ30" i="13"/>
  <c r="AC30" i="13"/>
  <c r="AG30" i="13"/>
  <c r="AI30" i="13"/>
  <c r="P30" i="13"/>
  <c r="O30" i="13"/>
  <c r="N30" i="13"/>
  <c r="M30" i="13"/>
  <c r="AN29" i="13"/>
  <c r="AM29" i="13"/>
  <c r="AL29" i="13"/>
  <c r="AK29" i="13"/>
  <c r="AF29" i="13"/>
  <c r="AE29" i="13"/>
  <c r="AD29" i="13"/>
  <c r="AH29" i="13"/>
  <c r="AJ29" i="13"/>
  <c r="AC29" i="13"/>
  <c r="AG29" i="13"/>
  <c r="AI29" i="13"/>
  <c r="AN28" i="13"/>
  <c r="AM28" i="13"/>
  <c r="AL28" i="13"/>
  <c r="AK28" i="13"/>
  <c r="AF28" i="13"/>
  <c r="AE28" i="13"/>
  <c r="AD28" i="13"/>
  <c r="AH28" i="13"/>
  <c r="AJ28" i="13"/>
  <c r="AC28" i="13"/>
  <c r="AG28" i="13"/>
  <c r="AI28" i="13"/>
  <c r="AN26" i="13"/>
  <c r="AM26" i="13"/>
  <c r="AL26" i="13"/>
  <c r="AK26" i="13"/>
  <c r="AF26" i="13"/>
  <c r="AE26" i="13"/>
  <c r="AD26" i="13"/>
  <c r="AH26" i="13"/>
  <c r="AJ26" i="13"/>
  <c r="AC26" i="13"/>
  <c r="AG26" i="13"/>
  <c r="AI26" i="13"/>
  <c r="AN25" i="13"/>
  <c r="AM25" i="13"/>
  <c r="AL25" i="13"/>
  <c r="AK25" i="13"/>
  <c r="AF25" i="13"/>
  <c r="AE25" i="13"/>
  <c r="AD25" i="13"/>
  <c r="AC25" i="13"/>
  <c r="L25" i="13"/>
  <c r="P25" i="13"/>
  <c r="K25" i="13"/>
  <c r="O25" i="13"/>
  <c r="J25" i="13"/>
  <c r="N25" i="13"/>
  <c r="I25" i="13"/>
  <c r="AN24" i="13"/>
  <c r="AM24" i="13"/>
  <c r="AL24" i="13"/>
  <c r="AK24" i="13"/>
  <c r="AF24" i="13"/>
  <c r="AE24" i="13"/>
  <c r="AD24" i="13"/>
  <c r="AH24" i="13"/>
  <c r="AJ24" i="13"/>
  <c r="AC24" i="13"/>
  <c r="AG24" i="13"/>
  <c r="AI24" i="13"/>
  <c r="AN23" i="13"/>
  <c r="AM23" i="13"/>
  <c r="AL23" i="13"/>
  <c r="AK23" i="13"/>
  <c r="AF23" i="13"/>
  <c r="AE23" i="13"/>
  <c r="AD23" i="13"/>
  <c r="AH23" i="13"/>
  <c r="AJ23" i="13"/>
  <c r="AC23" i="13"/>
  <c r="AG23" i="13"/>
  <c r="AI23" i="13"/>
  <c r="AN22" i="13"/>
  <c r="AM22" i="13"/>
  <c r="AL22" i="13"/>
  <c r="AK22" i="13"/>
  <c r="AF22" i="13"/>
  <c r="AE22" i="13"/>
  <c r="AD22" i="13"/>
  <c r="AC22" i="13"/>
  <c r="L22" i="13"/>
  <c r="P22" i="13"/>
  <c r="K22" i="13"/>
  <c r="AH22" i="13"/>
  <c r="AJ22" i="13"/>
  <c r="J22" i="13"/>
  <c r="N22" i="13"/>
  <c r="I22" i="13"/>
  <c r="AG22" i="13"/>
  <c r="AI22" i="13"/>
  <c r="AH21" i="13"/>
  <c r="AJ21" i="13"/>
  <c r="AG21" i="13"/>
  <c r="AI21" i="13"/>
  <c r="AN20" i="13"/>
  <c r="AM20" i="13"/>
  <c r="AL20" i="13"/>
  <c r="AK20" i="13"/>
  <c r="AF20" i="13"/>
  <c r="AE20" i="13"/>
  <c r="AD20" i="13"/>
  <c r="AH20" i="13"/>
  <c r="AJ20" i="13"/>
  <c r="AC20" i="13"/>
  <c r="AG20" i="13"/>
  <c r="AI20" i="13"/>
  <c r="AN19" i="13"/>
  <c r="AM19" i="13"/>
  <c r="AL19" i="13"/>
  <c r="AK19" i="13"/>
  <c r="AF19" i="13"/>
  <c r="AE19" i="13"/>
  <c r="AD19" i="13"/>
  <c r="AH19" i="13"/>
  <c r="AJ19" i="13"/>
  <c r="AC19" i="13"/>
  <c r="AG19" i="13"/>
  <c r="AI19" i="13"/>
  <c r="AN18" i="13"/>
  <c r="AM18" i="13"/>
  <c r="AL18" i="13"/>
  <c r="AK18" i="13"/>
  <c r="AF18" i="13"/>
  <c r="AE18" i="13"/>
  <c r="AD18" i="13"/>
  <c r="AH18" i="13"/>
  <c r="AJ18" i="13"/>
  <c r="AC18" i="13"/>
  <c r="AG18" i="13"/>
  <c r="AI18" i="13"/>
  <c r="P18" i="13"/>
  <c r="O18" i="13"/>
  <c r="N18" i="13"/>
  <c r="M18" i="13"/>
  <c r="AN17" i="13"/>
  <c r="AM17" i="13"/>
  <c r="AL17" i="13"/>
  <c r="AK17" i="13"/>
  <c r="AF17" i="13"/>
  <c r="AE17" i="13"/>
  <c r="AD17" i="13"/>
  <c r="AH17" i="13"/>
  <c r="AJ17" i="13"/>
  <c r="AC17" i="13"/>
  <c r="AG17" i="13"/>
  <c r="AI17" i="13"/>
  <c r="AN16" i="13"/>
  <c r="AM16" i="13"/>
  <c r="AL16" i="13"/>
  <c r="AK16" i="13"/>
  <c r="AF16" i="13"/>
  <c r="AE16" i="13"/>
  <c r="AD16" i="13"/>
  <c r="AH16" i="13"/>
  <c r="AJ16" i="13"/>
  <c r="AC16" i="13"/>
  <c r="AG16" i="13"/>
  <c r="AI16" i="13"/>
  <c r="AN14" i="13"/>
  <c r="AM14" i="13"/>
  <c r="AL14" i="13"/>
  <c r="AK14" i="13"/>
  <c r="AF14" i="13"/>
  <c r="AE14" i="13"/>
  <c r="AD14" i="13"/>
  <c r="AH14" i="13"/>
  <c r="AJ14" i="13"/>
  <c r="AC14" i="13"/>
  <c r="AG14" i="13"/>
  <c r="AI14" i="13"/>
  <c r="AN13" i="13"/>
  <c r="AM13" i="13"/>
  <c r="AL13" i="13"/>
  <c r="AK13" i="13"/>
  <c r="AF13" i="13"/>
  <c r="AE13" i="13"/>
  <c r="AD13" i="13"/>
  <c r="AH13" i="13"/>
  <c r="AJ13" i="13"/>
  <c r="AC13" i="13"/>
  <c r="AG13" i="13"/>
  <c r="AI13" i="13"/>
  <c r="AN12" i="13"/>
  <c r="AM12" i="13"/>
  <c r="AL12" i="13"/>
  <c r="AK12" i="13"/>
  <c r="AF12" i="13"/>
  <c r="AE12" i="13"/>
  <c r="AD12" i="13"/>
  <c r="AH12" i="13"/>
  <c r="AJ12" i="13"/>
  <c r="AC12" i="13"/>
  <c r="AG12" i="13"/>
  <c r="AI12" i="13"/>
  <c r="AN11" i="13"/>
  <c r="AM11" i="13"/>
  <c r="AL11" i="13"/>
  <c r="AK11" i="13"/>
  <c r="AF11" i="13"/>
  <c r="AE11" i="13"/>
  <c r="AD11" i="13"/>
  <c r="AH11" i="13"/>
  <c r="AJ11" i="13"/>
  <c r="AC11" i="13"/>
  <c r="AG11" i="13"/>
  <c r="AI11" i="13"/>
  <c r="AN10" i="13"/>
  <c r="AM10" i="13"/>
  <c r="AL10" i="13"/>
  <c r="AK10" i="13"/>
  <c r="AF10" i="13"/>
  <c r="AE10" i="13"/>
  <c r="AD10" i="13"/>
  <c r="AH10" i="13"/>
  <c r="AJ10" i="13"/>
  <c r="AC10" i="13"/>
  <c r="AG10" i="13"/>
  <c r="AI10" i="13"/>
  <c r="AN9" i="13"/>
  <c r="AM9" i="13"/>
  <c r="AL9" i="13"/>
  <c r="AK9" i="13"/>
  <c r="AF9" i="13"/>
  <c r="AE9" i="13"/>
  <c r="AD9" i="13"/>
  <c r="AH9" i="13"/>
  <c r="AJ9" i="13"/>
  <c r="AC9" i="13"/>
  <c r="AG9" i="13"/>
  <c r="AI9" i="13"/>
  <c r="AN7" i="13"/>
  <c r="AM7" i="13"/>
  <c r="AL7" i="13"/>
  <c r="AK7" i="13"/>
  <c r="AF7" i="13"/>
  <c r="AE7" i="13"/>
  <c r="AD7" i="13"/>
  <c r="AC7" i="13"/>
  <c r="L7" i="13"/>
  <c r="P7" i="13"/>
  <c r="K7" i="13"/>
  <c r="AH7" i="13"/>
  <c r="AJ7" i="13"/>
  <c r="J7" i="13"/>
  <c r="N7" i="13"/>
  <c r="I7" i="13"/>
  <c r="AG7" i="13"/>
  <c r="AI7" i="13"/>
  <c r="AL6" i="13"/>
  <c r="AK6" i="13"/>
  <c r="AD6" i="13"/>
  <c r="AH6" i="13"/>
  <c r="AJ6" i="13"/>
  <c r="AC6" i="13"/>
  <c r="AG6" i="13"/>
  <c r="AI6" i="13"/>
  <c r="AN5" i="13"/>
  <c r="AM5" i="13"/>
  <c r="AL5" i="13"/>
  <c r="AK5" i="13"/>
  <c r="AF5" i="13"/>
  <c r="AE5" i="13"/>
  <c r="AD5" i="13"/>
  <c r="AH5" i="13"/>
  <c r="AJ5" i="13"/>
  <c r="AC5" i="13"/>
  <c r="AG5" i="13"/>
  <c r="AI5" i="13"/>
  <c r="AN4" i="13"/>
  <c r="AM4" i="13"/>
  <c r="AL4" i="13"/>
  <c r="AK4" i="13"/>
  <c r="AF4" i="13"/>
  <c r="AE4" i="13"/>
  <c r="AD4" i="13"/>
  <c r="AH4" i="13"/>
  <c r="AJ4" i="13"/>
  <c r="AC4" i="13"/>
  <c r="AG4" i="13"/>
  <c r="AI4" i="13"/>
  <c r="AC4" i="12"/>
  <c r="AG4" i="12"/>
  <c r="AD4" i="12"/>
  <c r="AH4" i="12"/>
  <c r="O7" i="13"/>
  <c r="M25" i="13"/>
  <c r="AD47" i="12"/>
  <c r="AH47" i="12"/>
  <c r="AD45" i="12"/>
  <c r="AH45" i="12"/>
  <c r="AD43" i="12"/>
  <c r="AH43" i="12"/>
  <c r="AD41" i="12"/>
  <c r="AH41" i="12"/>
  <c r="AD40" i="12"/>
  <c r="AH40" i="12"/>
  <c r="AD39" i="12"/>
  <c r="AH39" i="12"/>
  <c r="AD37" i="12"/>
  <c r="AH37" i="12"/>
  <c r="AD36" i="12"/>
  <c r="AH36" i="12"/>
  <c r="AH35" i="12"/>
  <c r="AD31" i="12"/>
  <c r="AH31" i="12"/>
  <c r="AD29" i="12"/>
  <c r="AH29" i="12"/>
  <c r="AD26" i="12"/>
  <c r="AH26" i="12"/>
  <c r="AD24" i="12"/>
  <c r="AH24" i="12"/>
  <c r="AH21" i="12"/>
  <c r="AD18" i="12"/>
  <c r="AH18" i="12"/>
  <c r="AD16" i="12"/>
  <c r="AH16" i="12"/>
  <c r="AD13" i="12"/>
  <c r="AH13" i="12"/>
  <c r="AD11" i="12"/>
  <c r="AH11" i="12"/>
  <c r="AD9" i="12"/>
  <c r="AH9" i="12"/>
  <c r="AD6" i="12"/>
  <c r="AH6" i="12"/>
  <c r="AC42" i="12"/>
  <c r="AG42" i="12"/>
  <c r="AC38" i="12"/>
  <c r="AG38" i="12"/>
  <c r="AG35" i="12"/>
  <c r="AC34" i="12"/>
  <c r="AG34" i="12"/>
  <c r="AC28" i="12"/>
  <c r="AG28" i="12"/>
  <c r="AC23" i="12"/>
  <c r="AG23" i="12"/>
  <c r="AG21" i="12"/>
  <c r="AC19" i="12"/>
  <c r="AG19" i="12"/>
  <c r="AC14" i="12"/>
  <c r="AG14" i="12"/>
  <c r="AC10" i="12"/>
  <c r="AG10" i="12"/>
  <c r="AC5" i="12"/>
  <c r="AG5" i="12"/>
  <c r="AN47" i="12"/>
  <c r="AM47" i="12"/>
  <c r="AL47" i="12"/>
  <c r="AK47" i="12"/>
  <c r="AF47" i="12"/>
  <c r="AE47" i="12"/>
  <c r="AC47" i="12"/>
  <c r="AG47" i="12"/>
  <c r="AN46" i="12"/>
  <c r="AM46" i="12"/>
  <c r="AL46" i="12"/>
  <c r="AK46" i="12"/>
  <c r="AF46" i="12"/>
  <c r="AE46" i="12"/>
  <c r="AD46" i="12"/>
  <c r="AH46" i="12"/>
  <c r="AC46" i="12"/>
  <c r="AG46" i="12"/>
  <c r="AN45" i="12"/>
  <c r="AM45" i="12"/>
  <c r="AL45" i="12"/>
  <c r="AK45" i="12"/>
  <c r="AF45" i="12"/>
  <c r="AE45" i="12"/>
  <c r="AC45" i="12"/>
  <c r="AG45" i="12"/>
  <c r="AN43" i="12"/>
  <c r="AM43" i="12"/>
  <c r="AL43" i="12"/>
  <c r="AK43" i="12"/>
  <c r="AF43" i="12"/>
  <c r="AE43" i="12"/>
  <c r="AC43" i="12"/>
  <c r="AG43" i="12"/>
  <c r="AN42" i="12"/>
  <c r="AM42" i="12"/>
  <c r="AL42" i="12"/>
  <c r="AK42" i="12"/>
  <c r="AF42" i="12"/>
  <c r="AE42" i="12"/>
  <c r="AD42" i="12"/>
  <c r="AH42" i="12"/>
  <c r="AN41" i="12"/>
  <c r="AM41" i="12"/>
  <c r="AL41" i="12"/>
  <c r="AK41" i="12"/>
  <c r="AF41" i="12"/>
  <c r="AE41" i="12"/>
  <c r="AC41" i="12"/>
  <c r="AG41" i="12"/>
  <c r="AN40" i="12"/>
  <c r="AM40" i="12"/>
  <c r="AL40" i="12"/>
  <c r="AK40" i="12"/>
  <c r="AF40" i="12"/>
  <c r="AE40" i="12"/>
  <c r="AC40" i="12"/>
  <c r="AG40" i="12"/>
  <c r="AN39" i="12"/>
  <c r="AM39" i="12"/>
  <c r="AL39" i="12"/>
  <c r="AK39" i="12"/>
  <c r="AF39" i="12"/>
  <c r="AE39" i="12"/>
  <c r="AC39" i="12"/>
  <c r="AG39" i="12"/>
  <c r="AN38" i="12"/>
  <c r="AM38" i="12"/>
  <c r="AL38" i="12"/>
  <c r="AK38" i="12"/>
  <c r="AF38" i="12"/>
  <c r="AE38" i="12"/>
  <c r="AD38" i="12"/>
  <c r="AH38" i="12"/>
  <c r="AN37" i="12"/>
  <c r="AM37" i="12"/>
  <c r="AL37" i="12"/>
  <c r="AK37" i="12"/>
  <c r="AF37" i="12"/>
  <c r="AE37" i="12"/>
  <c r="AC37" i="12"/>
  <c r="AG37" i="12"/>
  <c r="AN36" i="12"/>
  <c r="AM36" i="12"/>
  <c r="AL36" i="12"/>
  <c r="AK36" i="12"/>
  <c r="AF36" i="12"/>
  <c r="AE36" i="12"/>
  <c r="AC36" i="12"/>
  <c r="AG36" i="12"/>
  <c r="AN35" i="12"/>
  <c r="AM35" i="12"/>
  <c r="AL35" i="12"/>
  <c r="AK35" i="12"/>
  <c r="AN34" i="12"/>
  <c r="AM34" i="12"/>
  <c r="AL34" i="12"/>
  <c r="AK34" i="12"/>
  <c r="AF34" i="12"/>
  <c r="AE34" i="12"/>
  <c r="AD34" i="12"/>
  <c r="AH34" i="12"/>
  <c r="AN31" i="12"/>
  <c r="AM31" i="12"/>
  <c r="AL31" i="12"/>
  <c r="AK31" i="12"/>
  <c r="AF31" i="12"/>
  <c r="AE31" i="12"/>
  <c r="AC31" i="12"/>
  <c r="AG31" i="12"/>
  <c r="AN30" i="12"/>
  <c r="AM30" i="12"/>
  <c r="AL30" i="12"/>
  <c r="AK30" i="12"/>
  <c r="AF30" i="12"/>
  <c r="AE30" i="12"/>
  <c r="AD30" i="12"/>
  <c r="AH30" i="12"/>
  <c r="AC30" i="12"/>
  <c r="AG30" i="12"/>
  <c r="P30" i="12"/>
  <c r="O30" i="12"/>
  <c r="N30" i="12"/>
  <c r="M30" i="12"/>
  <c r="AN29" i="12"/>
  <c r="AM29" i="12"/>
  <c r="AL29" i="12"/>
  <c r="AK29" i="12"/>
  <c r="AF29" i="12"/>
  <c r="AE29" i="12"/>
  <c r="AC29" i="12"/>
  <c r="AG29" i="12"/>
  <c r="AN28" i="12"/>
  <c r="AM28" i="12"/>
  <c r="AL28" i="12"/>
  <c r="AK28" i="12"/>
  <c r="AF28" i="12"/>
  <c r="AE28" i="12"/>
  <c r="AD28" i="12"/>
  <c r="AH28" i="12"/>
  <c r="AN26" i="12"/>
  <c r="AM26" i="12"/>
  <c r="AL26" i="12"/>
  <c r="AK26" i="12"/>
  <c r="AF26" i="12"/>
  <c r="AE26" i="12"/>
  <c r="AC26" i="12"/>
  <c r="AG26" i="12"/>
  <c r="AN25" i="12"/>
  <c r="AM25" i="12"/>
  <c r="AL25" i="12"/>
  <c r="AK25" i="12"/>
  <c r="AF25" i="12"/>
  <c r="AE25" i="12"/>
  <c r="AD25" i="12"/>
  <c r="AC25" i="12"/>
  <c r="L25" i="12"/>
  <c r="P25" i="12"/>
  <c r="K25" i="12"/>
  <c r="O25" i="12"/>
  <c r="J25" i="12"/>
  <c r="N25" i="12"/>
  <c r="I25" i="12"/>
  <c r="M25" i="12"/>
  <c r="AN24" i="12"/>
  <c r="AM24" i="12"/>
  <c r="AL24" i="12"/>
  <c r="AK24" i="12"/>
  <c r="AF24" i="12"/>
  <c r="AE24" i="12"/>
  <c r="AC24" i="12"/>
  <c r="AG24" i="12"/>
  <c r="AN23" i="12"/>
  <c r="AM23" i="12"/>
  <c r="AL23" i="12"/>
  <c r="AK23" i="12"/>
  <c r="AF23" i="12"/>
  <c r="AE23" i="12"/>
  <c r="AD23" i="12"/>
  <c r="AH23" i="12"/>
  <c r="AN22" i="12"/>
  <c r="AM22" i="12"/>
  <c r="AL22" i="12"/>
  <c r="AK22" i="12"/>
  <c r="AF22" i="12"/>
  <c r="AE22" i="12"/>
  <c r="AD22" i="12"/>
  <c r="AC22" i="12"/>
  <c r="L22" i="12"/>
  <c r="P22" i="12"/>
  <c r="K22" i="12"/>
  <c r="O22" i="12"/>
  <c r="J22" i="12"/>
  <c r="N22" i="12"/>
  <c r="I22" i="12"/>
  <c r="M22" i="12"/>
  <c r="AN20" i="12"/>
  <c r="AM20" i="12"/>
  <c r="AL20" i="12"/>
  <c r="AK20" i="12"/>
  <c r="AF20" i="12"/>
  <c r="AE20" i="12"/>
  <c r="AD20" i="12"/>
  <c r="AH20" i="12"/>
  <c r="AC20" i="12"/>
  <c r="AG20" i="12"/>
  <c r="AN19" i="12"/>
  <c r="AM19" i="12"/>
  <c r="AL19" i="12"/>
  <c r="AK19" i="12"/>
  <c r="AF19" i="12"/>
  <c r="AE19" i="12"/>
  <c r="AD19" i="12"/>
  <c r="AH19" i="12"/>
  <c r="AN18" i="12"/>
  <c r="AM18" i="12"/>
  <c r="AL18" i="12"/>
  <c r="AK18" i="12"/>
  <c r="AF18" i="12"/>
  <c r="AE18" i="12"/>
  <c r="AC18" i="12"/>
  <c r="AG18" i="12"/>
  <c r="P18" i="12"/>
  <c r="O18" i="12"/>
  <c r="N18" i="12"/>
  <c r="M18" i="12"/>
  <c r="AN17" i="12"/>
  <c r="AM17" i="12"/>
  <c r="AL17" i="12"/>
  <c r="AK17" i="12"/>
  <c r="AF17" i="12"/>
  <c r="AE17" i="12"/>
  <c r="AD17" i="12"/>
  <c r="AH17" i="12"/>
  <c r="AC17" i="12"/>
  <c r="AG17" i="12"/>
  <c r="AN16" i="12"/>
  <c r="AM16" i="12"/>
  <c r="AL16" i="12"/>
  <c r="AK16" i="12"/>
  <c r="AF16" i="12"/>
  <c r="AE16" i="12"/>
  <c r="AC16" i="12"/>
  <c r="AG16" i="12"/>
  <c r="AN14" i="12"/>
  <c r="AM14" i="12"/>
  <c r="AL14" i="12"/>
  <c r="AK14" i="12"/>
  <c r="AF14" i="12"/>
  <c r="AE14" i="12"/>
  <c r="AD14" i="12"/>
  <c r="AH14" i="12"/>
  <c r="AN13" i="12"/>
  <c r="AM13" i="12"/>
  <c r="AL13" i="12"/>
  <c r="AK13" i="12"/>
  <c r="AF13" i="12"/>
  <c r="AE13" i="12"/>
  <c r="AC13" i="12"/>
  <c r="AG13" i="12"/>
  <c r="AN12" i="12"/>
  <c r="AM12" i="12"/>
  <c r="AL12" i="12"/>
  <c r="AK12" i="12"/>
  <c r="AF12" i="12"/>
  <c r="AE12" i="12"/>
  <c r="AD12" i="12"/>
  <c r="AH12" i="12"/>
  <c r="AC12" i="12"/>
  <c r="AG12" i="12"/>
  <c r="AN11" i="12"/>
  <c r="AM11" i="12"/>
  <c r="AL11" i="12"/>
  <c r="AK11" i="12"/>
  <c r="AF11" i="12"/>
  <c r="AE11" i="12"/>
  <c r="AC11" i="12"/>
  <c r="AG11" i="12"/>
  <c r="AN10" i="12"/>
  <c r="AM10" i="12"/>
  <c r="AL10" i="12"/>
  <c r="AK10" i="12"/>
  <c r="AF10" i="12"/>
  <c r="AE10" i="12"/>
  <c r="AD10" i="12"/>
  <c r="AH10" i="12"/>
  <c r="AN9" i="12"/>
  <c r="AM9" i="12"/>
  <c r="AL9" i="12"/>
  <c r="AK9" i="12"/>
  <c r="AF9" i="12"/>
  <c r="AE9" i="12"/>
  <c r="AC9" i="12"/>
  <c r="AG9" i="12"/>
  <c r="AN7" i="12"/>
  <c r="AM7" i="12"/>
  <c r="AL7" i="12"/>
  <c r="AK7" i="12"/>
  <c r="AF7" i="12"/>
  <c r="AE7" i="12"/>
  <c r="AD7" i="12"/>
  <c r="AC7" i="12"/>
  <c r="L7" i="12"/>
  <c r="P7" i="12"/>
  <c r="K7" i="12"/>
  <c r="O7" i="12"/>
  <c r="J7" i="12"/>
  <c r="N7" i="12"/>
  <c r="I7" i="12"/>
  <c r="M7" i="12"/>
  <c r="AL6" i="12"/>
  <c r="AK6" i="12"/>
  <c r="AC6" i="12"/>
  <c r="AG6" i="12"/>
  <c r="AN5" i="12"/>
  <c r="AM5" i="12"/>
  <c r="AL5" i="12"/>
  <c r="AK5" i="12"/>
  <c r="AF5" i="12"/>
  <c r="AE5" i="12"/>
  <c r="AD5" i="12"/>
  <c r="AH5" i="12"/>
  <c r="AN4" i="12"/>
  <c r="AM4" i="12"/>
  <c r="AL4" i="12"/>
  <c r="AK4" i="12"/>
  <c r="AF4" i="12"/>
  <c r="AE4" i="12"/>
  <c r="AG25" i="12"/>
  <c r="AG48" i="11"/>
  <c r="AF48" i="11"/>
  <c r="AE48" i="11"/>
  <c r="AD48" i="11"/>
  <c r="AC48" i="11"/>
  <c r="AG47" i="11"/>
  <c r="AF47" i="11"/>
  <c r="AE47" i="11"/>
  <c r="AD47" i="11"/>
  <c r="AC47" i="11"/>
  <c r="AG46" i="11"/>
  <c r="AF46" i="11"/>
  <c r="AE46" i="11"/>
  <c r="AD46" i="11"/>
  <c r="AC46" i="11"/>
  <c r="AG45" i="11"/>
  <c r="AF45" i="11"/>
  <c r="AE45" i="11"/>
  <c r="AD45" i="11"/>
  <c r="AC45" i="11"/>
  <c r="AG43" i="11"/>
  <c r="AF43" i="11"/>
  <c r="AE43" i="11"/>
  <c r="AD43" i="11"/>
  <c r="AC43" i="11"/>
  <c r="AG42" i="11"/>
  <c r="AF42" i="11"/>
  <c r="AE42" i="11"/>
  <c r="AD42" i="11"/>
  <c r="AC42" i="11"/>
  <c r="AG41" i="11"/>
  <c r="AF41" i="11"/>
  <c r="AE41" i="11"/>
  <c r="AD41" i="11"/>
  <c r="AC41" i="11"/>
  <c r="AG40" i="11"/>
  <c r="AF40" i="11"/>
  <c r="AE40" i="11"/>
  <c r="AD40" i="11"/>
  <c r="AC40" i="11"/>
  <c r="AG39" i="11"/>
  <c r="AF39" i="11"/>
  <c r="AE39" i="11"/>
  <c r="AD39" i="11"/>
  <c r="AC39" i="11"/>
  <c r="AG38" i="11"/>
  <c r="AF38" i="11"/>
  <c r="AE38" i="11"/>
  <c r="AD38" i="11"/>
  <c r="AC38" i="11"/>
  <c r="AG37" i="11"/>
  <c r="AF37" i="11"/>
  <c r="AE37" i="11"/>
  <c r="AD37" i="11"/>
  <c r="AC37" i="11"/>
  <c r="AG36" i="11"/>
  <c r="AF36" i="11"/>
  <c r="AE36" i="11"/>
  <c r="AD36" i="11"/>
  <c r="AC36" i="11"/>
  <c r="AG35" i="11"/>
  <c r="AG34" i="11"/>
  <c r="AF34" i="11"/>
  <c r="AE34" i="11"/>
  <c r="AD34" i="11"/>
  <c r="AC34" i="11"/>
  <c r="AG31" i="11"/>
  <c r="AF31" i="11"/>
  <c r="AE31" i="11"/>
  <c r="AD31" i="11"/>
  <c r="AC31" i="11"/>
  <c r="AG30" i="11"/>
  <c r="AF30" i="11"/>
  <c r="AE30" i="11"/>
  <c r="AD30" i="11"/>
  <c r="AC30" i="11"/>
  <c r="P30" i="11"/>
  <c r="O30" i="11"/>
  <c r="N30" i="11"/>
  <c r="M30" i="11"/>
  <c r="AG29" i="11"/>
  <c r="AF29" i="11"/>
  <c r="AE29" i="11"/>
  <c r="AD29" i="11"/>
  <c r="AC29" i="11"/>
  <c r="AG28" i="11"/>
  <c r="AF28" i="11"/>
  <c r="AE28" i="11"/>
  <c r="AD28" i="11"/>
  <c r="AC28" i="11"/>
  <c r="AG26" i="11"/>
  <c r="AF26" i="11"/>
  <c r="AE26" i="11"/>
  <c r="AD26" i="11"/>
  <c r="AC26" i="11"/>
  <c r="AG25" i="11"/>
  <c r="AF25" i="11"/>
  <c r="AE25" i="11"/>
  <c r="AD25" i="11"/>
  <c r="AC25" i="11"/>
  <c r="L25" i="11"/>
  <c r="P25" i="11"/>
  <c r="K25" i="11"/>
  <c r="O25" i="11"/>
  <c r="J25" i="11"/>
  <c r="N25" i="11"/>
  <c r="I25" i="11"/>
  <c r="M25" i="11"/>
  <c r="AG24" i="11"/>
  <c r="AF24" i="11"/>
  <c r="AE24" i="11"/>
  <c r="AD24" i="11"/>
  <c r="AC24" i="11"/>
  <c r="AG23" i="11"/>
  <c r="AF23" i="11"/>
  <c r="AE23" i="11"/>
  <c r="AD23" i="11"/>
  <c r="AC23" i="11"/>
  <c r="AG22" i="11"/>
  <c r="AF22" i="11"/>
  <c r="AE22" i="11"/>
  <c r="AD22" i="11"/>
  <c r="AC22" i="11"/>
  <c r="L22" i="11"/>
  <c r="P22" i="11"/>
  <c r="K22" i="11"/>
  <c r="O22" i="11"/>
  <c r="J22" i="11"/>
  <c r="N22" i="11"/>
  <c r="I22" i="11"/>
  <c r="M22" i="11"/>
  <c r="AG20" i="11"/>
  <c r="AF20" i="11"/>
  <c r="AE20" i="11"/>
  <c r="AD20" i="11"/>
  <c r="AC20" i="11"/>
  <c r="AG19" i="11"/>
  <c r="AF19" i="11"/>
  <c r="AE19" i="11"/>
  <c r="AD19" i="11"/>
  <c r="AC19" i="11"/>
  <c r="AG18" i="11"/>
  <c r="AF18" i="11"/>
  <c r="AE18" i="11"/>
  <c r="AD18" i="11"/>
  <c r="AC18" i="11"/>
  <c r="P18" i="11"/>
  <c r="O18" i="11"/>
  <c r="N18" i="11"/>
  <c r="M18" i="11"/>
  <c r="AG17" i="11"/>
  <c r="AF17" i="11"/>
  <c r="AE17" i="11"/>
  <c r="AD17" i="11"/>
  <c r="AC17" i="11"/>
  <c r="AG16" i="11"/>
  <c r="AF16" i="11"/>
  <c r="AE16" i="11"/>
  <c r="AD16" i="11"/>
  <c r="AC16" i="11"/>
  <c r="AG14" i="11"/>
  <c r="AF14" i="11"/>
  <c r="AE14" i="11"/>
  <c r="AD14" i="11"/>
  <c r="AC14" i="11"/>
  <c r="AG13" i="11"/>
  <c r="AF13" i="11"/>
  <c r="AE13" i="11"/>
  <c r="AD13" i="11"/>
  <c r="AC13" i="11"/>
  <c r="AG12" i="11"/>
  <c r="AF12" i="11"/>
  <c r="AE12" i="11"/>
  <c r="AD12" i="11"/>
  <c r="AC12" i="11"/>
  <c r="AG11" i="11"/>
  <c r="AF11" i="11"/>
  <c r="AE11" i="11"/>
  <c r="AD11" i="11"/>
  <c r="AC11" i="11"/>
  <c r="AG10" i="11"/>
  <c r="AF10" i="11"/>
  <c r="AE10" i="11"/>
  <c r="AD10" i="11"/>
  <c r="AC10" i="11"/>
  <c r="AG9" i="11"/>
  <c r="AF9" i="11"/>
  <c r="AE9" i="11"/>
  <c r="AD9" i="11"/>
  <c r="AC9" i="11"/>
  <c r="AG7" i="11"/>
  <c r="AF7" i="11"/>
  <c r="AE7" i="11"/>
  <c r="AD7" i="11"/>
  <c r="AC7" i="11"/>
  <c r="L7" i="11"/>
  <c r="P7" i="11"/>
  <c r="K7" i="11"/>
  <c r="O7" i="11"/>
  <c r="J7" i="11"/>
  <c r="N7" i="11"/>
  <c r="I7" i="11"/>
  <c r="M7" i="11"/>
  <c r="AG6" i="11"/>
  <c r="AD6" i="11"/>
  <c r="AC6" i="11"/>
  <c r="AG5" i="11"/>
  <c r="AF5" i="11"/>
  <c r="AE5" i="11"/>
  <c r="AD5" i="11"/>
  <c r="AC5" i="11"/>
  <c r="AI4" i="11"/>
  <c r="AG4" i="11"/>
  <c r="AF4" i="11"/>
  <c r="AE4" i="11"/>
  <c r="AD4" i="11"/>
  <c r="AC4" i="11"/>
  <c r="AJ48" i="10"/>
  <c r="AF48" i="10"/>
  <c r="AE48" i="10"/>
  <c r="AD48" i="10"/>
  <c r="AC48" i="10"/>
  <c r="AJ47" i="10"/>
  <c r="AF47" i="10"/>
  <c r="AE47" i="10"/>
  <c r="AD47" i="10"/>
  <c r="AC47" i="10"/>
  <c r="AJ46" i="10"/>
  <c r="AF46" i="10"/>
  <c r="AE46" i="10"/>
  <c r="AD46" i="10"/>
  <c r="AC46" i="10"/>
  <c r="AJ45" i="10"/>
  <c r="AF45" i="10"/>
  <c r="AE45" i="10"/>
  <c r="AD45" i="10"/>
  <c r="AC45" i="10"/>
  <c r="AJ43" i="10"/>
  <c r="AF43" i="10"/>
  <c r="AE43" i="10"/>
  <c r="AD43" i="10"/>
  <c r="AC43" i="10"/>
  <c r="AJ42" i="10"/>
  <c r="AF42" i="10"/>
  <c r="AE42" i="10"/>
  <c r="AD42" i="10"/>
  <c r="AC42" i="10"/>
  <c r="AJ41" i="10"/>
  <c r="AF41" i="10"/>
  <c r="AE41" i="10"/>
  <c r="AD41" i="10"/>
  <c r="AC41" i="10"/>
  <c r="AJ40" i="10"/>
  <c r="AF40" i="10"/>
  <c r="AE40" i="10"/>
  <c r="AD40" i="10"/>
  <c r="AC40" i="10"/>
  <c r="AJ39" i="10"/>
  <c r="AF39" i="10"/>
  <c r="AE39" i="10"/>
  <c r="AD39" i="10"/>
  <c r="AC39" i="10"/>
  <c r="AJ38" i="10"/>
  <c r="AF38" i="10"/>
  <c r="AE38" i="10"/>
  <c r="AD38" i="10"/>
  <c r="AC38" i="10"/>
  <c r="AJ37" i="10"/>
  <c r="AF37" i="10"/>
  <c r="AE37" i="10"/>
  <c r="AD37" i="10"/>
  <c r="AC37" i="10"/>
  <c r="AJ36" i="10"/>
  <c r="AF36" i="10"/>
  <c r="AE36" i="10"/>
  <c r="AD36" i="10"/>
  <c r="AC36" i="10"/>
  <c r="AJ35" i="10"/>
  <c r="AJ34" i="10"/>
  <c r="AF34" i="10"/>
  <c r="AE34" i="10"/>
  <c r="AD34" i="10"/>
  <c r="AC34" i="10"/>
  <c r="AJ31" i="10"/>
  <c r="AF31" i="10"/>
  <c r="AE31" i="10"/>
  <c r="AD31" i="10"/>
  <c r="AC31" i="10"/>
  <c r="AJ30" i="10"/>
  <c r="AF30" i="10"/>
  <c r="AE30" i="10"/>
  <c r="AD30" i="10"/>
  <c r="AC30" i="10"/>
  <c r="P30" i="10"/>
  <c r="O30" i="10"/>
  <c r="N30" i="10"/>
  <c r="M30" i="10"/>
  <c r="AJ29" i="10"/>
  <c r="AF29" i="10"/>
  <c r="AE29" i="10"/>
  <c r="AD29" i="10"/>
  <c r="AC29" i="10"/>
  <c r="AJ28" i="10"/>
  <c r="AF28" i="10"/>
  <c r="AE28" i="10"/>
  <c r="AD28" i="10"/>
  <c r="AC28" i="10"/>
  <c r="AJ26" i="10"/>
  <c r="AF26" i="10"/>
  <c r="AE26" i="10"/>
  <c r="AD26" i="10"/>
  <c r="AC26" i="10"/>
  <c r="AJ25" i="10"/>
  <c r="AF25" i="10"/>
  <c r="AE25" i="10"/>
  <c r="AD25" i="10"/>
  <c r="AC25" i="10"/>
  <c r="L25" i="10"/>
  <c r="P25" i="10"/>
  <c r="K25" i="10"/>
  <c r="O25" i="10"/>
  <c r="J25" i="10"/>
  <c r="N25" i="10"/>
  <c r="I25" i="10"/>
  <c r="M25" i="10"/>
  <c r="AJ24" i="10"/>
  <c r="AF24" i="10"/>
  <c r="AE24" i="10"/>
  <c r="AD24" i="10"/>
  <c r="AC24" i="10"/>
  <c r="AJ23" i="10"/>
  <c r="AF23" i="10"/>
  <c r="AE23" i="10"/>
  <c r="AD23" i="10"/>
  <c r="AC23" i="10"/>
  <c r="AJ22" i="10"/>
  <c r="AF22" i="10"/>
  <c r="AE22" i="10"/>
  <c r="AD22" i="10"/>
  <c r="AC22" i="10"/>
  <c r="L22" i="10"/>
  <c r="P22" i="10"/>
  <c r="K22" i="10"/>
  <c r="O22" i="10"/>
  <c r="J22" i="10"/>
  <c r="N22" i="10"/>
  <c r="I22" i="10"/>
  <c r="M22" i="10"/>
  <c r="AJ20" i="10"/>
  <c r="AF20" i="10"/>
  <c r="AE20" i="10"/>
  <c r="AD20" i="10"/>
  <c r="AC20" i="10"/>
  <c r="AJ19" i="10"/>
  <c r="AF19" i="10"/>
  <c r="AE19" i="10"/>
  <c r="AD19" i="10"/>
  <c r="AC19" i="10"/>
  <c r="AJ18" i="10"/>
  <c r="AF18" i="10"/>
  <c r="AE18" i="10"/>
  <c r="AD18" i="10"/>
  <c r="AC18" i="10"/>
  <c r="P18" i="10"/>
  <c r="O18" i="10"/>
  <c r="N18" i="10"/>
  <c r="M18" i="10"/>
  <c r="AJ17" i="10"/>
  <c r="AF17" i="10"/>
  <c r="AE17" i="10"/>
  <c r="AD17" i="10"/>
  <c r="AC17" i="10"/>
  <c r="AJ16" i="10"/>
  <c r="AF16" i="10"/>
  <c r="AE16" i="10"/>
  <c r="AD16" i="10"/>
  <c r="AC16" i="10"/>
  <c r="AJ14" i="10"/>
  <c r="AF14" i="10"/>
  <c r="AE14" i="10"/>
  <c r="AD14" i="10"/>
  <c r="AC14" i="10"/>
  <c r="AJ13" i="10"/>
  <c r="AF13" i="10"/>
  <c r="AE13" i="10"/>
  <c r="AD13" i="10"/>
  <c r="AC13" i="10"/>
  <c r="AJ12" i="10"/>
  <c r="AF12" i="10"/>
  <c r="AE12" i="10"/>
  <c r="AD12" i="10"/>
  <c r="AC12" i="10"/>
  <c r="AJ11" i="10"/>
  <c r="AF11" i="10"/>
  <c r="AE11" i="10"/>
  <c r="AD11" i="10"/>
  <c r="AC11" i="10"/>
  <c r="AJ10" i="10"/>
  <c r="AF10" i="10"/>
  <c r="AE10" i="10"/>
  <c r="AD10" i="10"/>
  <c r="AC10" i="10"/>
  <c r="AJ9" i="10"/>
  <c r="AF9" i="10"/>
  <c r="AE9" i="10"/>
  <c r="AD9" i="10"/>
  <c r="AC9" i="10"/>
  <c r="AJ7" i="10"/>
  <c r="AF7" i="10"/>
  <c r="AE7" i="10"/>
  <c r="AD7" i="10"/>
  <c r="AC7" i="10"/>
  <c r="L7" i="10"/>
  <c r="P7" i="10"/>
  <c r="K7" i="10"/>
  <c r="O7" i="10"/>
  <c r="J7" i="10"/>
  <c r="N7" i="10"/>
  <c r="I7" i="10"/>
  <c r="M7" i="10"/>
  <c r="AD6" i="10"/>
  <c r="AC6" i="10"/>
  <c r="AJ5" i="10"/>
  <c r="AF5" i="10"/>
  <c r="AE5" i="10"/>
  <c r="AD5" i="10"/>
  <c r="AC5" i="10"/>
  <c r="AJ4" i="10"/>
  <c r="AH4" i="10"/>
  <c r="AF4" i="10"/>
  <c r="AE4" i="10"/>
  <c r="AD4" i="10"/>
  <c r="AC4" i="10"/>
  <c r="AJ48" i="9"/>
  <c r="AI48" i="9"/>
  <c r="AH48" i="9"/>
  <c r="AG48" i="9"/>
  <c r="AF48" i="9"/>
  <c r="AE48" i="9"/>
  <c r="AD48" i="9"/>
  <c r="AC48" i="9"/>
  <c r="AJ47" i="9"/>
  <c r="AI47" i="9"/>
  <c r="AH47" i="9"/>
  <c r="AG47" i="9"/>
  <c r="AF47" i="9"/>
  <c r="AE47" i="9"/>
  <c r="AD47" i="9"/>
  <c r="AC47" i="9"/>
  <c r="AJ46" i="9"/>
  <c r="AI46" i="9"/>
  <c r="AH46" i="9"/>
  <c r="AG46" i="9"/>
  <c r="AF46" i="9"/>
  <c r="AE46" i="9"/>
  <c r="AD46" i="9"/>
  <c r="AC46" i="9"/>
  <c r="AJ45" i="9"/>
  <c r="AI45" i="9"/>
  <c r="AH45" i="9"/>
  <c r="AG45" i="9"/>
  <c r="AF45" i="9"/>
  <c r="AE45" i="9"/>
  <c r="AD45" i="9"/>
  <c r="AC45" i="9"/>
  <c r="AJ43" i="9"/>
  <c r="AI43" i="9"/>
  <c r="AH43" i="9"/>
  <c r="AG43" i="9"/>
  <c r="AF43" i="9"/>
  <c r="AE43" i="9"/>
  <c r="AD43" i="9"/>
  <c r="AC43" i="9"/>
  <c r="AJ42" i="9"/>
  <c r="AI42" i="9"/>
  <c r="AH42" i="9"/>
  <c r="AG42" i="9"/>
  <c r="AF42" i="9"/>
  <c r="AE42" i="9"/>
  <c r="AD42" i="9"/>
  <c r="AC42" i="9"/>
  <c r="AJ41" i="9"/>
  <c r="AI41" i="9"/>
  <c r="AH41" i="9"/>
  <c r="AG41" i="9"/>
  <c r="AF41" i="9"/>
  <c r="AE41" i="9"/>
  <c r="AD41" i="9"/>
  <c r="AC41" i="9"/>
  <c r="AJ40" i="9"/>
  <c r="AI40" i="9"/>
  <c r="AH40" i="9"/>
  <c r="AG40" i="9"/>
  <c r="AF40" i="9"/>
  <c r="AE40" i="9"/>
  <c r="AD40" i="9"/>
  <c r="AC40" i="9"/>
  <c r="AJ39" i="9"/>
  <c r="AI39" i="9"/>
  <c r="AH39" i="9"/>
  <c r="AG39" i="9"/>
  <c r="AF39" i="9"/>
  <c r="AE39" i="9"/>
  <c r="AD39" i="9"/>
  <c r="AC39" i="9"/>
  <c r="AJ38" i="9"/>
  <c r="AI38" i="9"/>
  <c r="AH38" i="9"/>
  <c r="AG38" i="9"/>
  <c r="AF38" i="9"/>
  <c r="AE38" i="9"/>
  <c r="AD38" i="9"/>
  <c r="AC38" i="9"/>
  <c r="AJ37" i="9"/>
  <c r="AI37" i="9"/>
  <c r="AH37" i="9"/>
  <c r="AG37" i="9"/>
  <c r="AF37" i="9"/>
  <c r="AE37" i="9"/>
  <c r="AD37" i="9"/>
  <c r="AC37" i="9"/>
  <c r="AJ36" i="9"/>
  <c r="AI36" i="9"/>
  <c r="AH36" i="9"/>
  <c r="AG36" i="9"/>
  <c r="AF36" i="9"/>
  <c r="AE36" i="9"/>
  <c r="AD36" i="9"/>
  <c r="AC36" i="9"/>
  <c r="AJ35" i="9"/>
  <c r="AI35" i="9"/>
  <c r="AH35" i="9"/>
  <c r="AG35" i="9"/>
  <c r="AJ34" i="9"/>
  <c r="AI34" i="9"/>
  <c r="AH34" i="9"/>
  <c r="AG34" i="9"/>
  <c r="AF34" i="9"/>
  <c r="AE34" i="9"/>
  <c r="AD34" i="9"/>
  <c r="AC34" i="9"/>
  <c r="AJ31" i="9"/>
  <c r="AI31" i="9"/>
  <c r="AH31" i="9"/>
  <c r="AG31" i="9"/>
  <c r="AF31" i="9"/>
  <c r="AE31" i="9"/>
  <c r="AD31" i="9"/>
  <c r="AC31" i="9"/>
  <c r="AJ30" i="9"/>
  <c r="AI30" i="9"/>
  <c r="AH30" i="9"/>
  <c r="AG30" i="9"/>
  <c r="AF30" i="9"/>
  <c r="AE30" i="9"/>
  <c r="AD30" i="9"/>
  <c r="AC30" i="9"/>
  <c r="AJ29" i="9"/>
  <c r="AI29" i="9"/>
  <c r="AH29" i="9"/>
  <c r="AG29" i="9"/>
  <c r="AF29" i="9"/>
  <c r="AE29" i="9"/>
  <c r="AD29" i="9"/>
  <c r="AC29" i="9"/>
  <c r="AJ28" i="9"/>
  <c r="AI28" i="9"/>
  <c r="AH28" i="9"/>
  <c r="AG28" i="9"/>
  <c r="AF28" i="9"/>
  <c r="AE28" i="9"/>
  <c r="AD28" i="9"/>
  <c r="AC28" i="9"/>
  <c r="AJ26" i="9"/>
  <c r="AI26" i="9"/>
  <c r="AH26" i="9"/>
  <c r="AG26" i="9"/>
  <c r="AF26" i="9"/>
  <c r="AE26" i="9"/>
  <c r="AD26" i="9"/>
  <c r="AC26" i="9"/>
  <c r="AJ25" i="9"/>
  <c r="AI25" i="9"/>
  <c r="AH25" i="9"/>
  <c r="AG25" i="9"/>
  <c r="AF25" i="9"/>
  <c r="AE25" i="9"/>
  <c r="AD25" i="9"/>
  <c r="AC25" i="9"/>
  <c r="L25" i="9"/>
  <c r="P25" i="9"/>
  <c r="K25" i="9"/>
  <c r="J25" i="9"/>
  <c r="I25" i="9"/>
  <c r="AJ24" i="9"/>
  <c r="AI24" i="9"/>
  <c r="AH24" i="9"/>
  <c r="AG24" i="9"/>
  <c r="AF24" i="9"/>
  <c r="AE24" i="9"/>
  <c r="AD24" i="9"/>
  <c r="AC24" i="9"/>
  <c r="AJ23" i="9"/>
  <c r="AI23" i="9"/>
  <c r="AH23" i="9"/>
  <c r="AG23" i="9"/>
  <c r="AF23" i="9"/>
  <c r="AE23" i="9"/>
  <c r="AD23" i="9"/>
  <c r="AC23" i="9"/>
  <c r="AJ22" i="9"/>
  <c r="AI22" i="9"/>
  <c r="AH22" i="9"/>
  <c r="AG22" i="9"/>
  <c r="AF22" i="9"/>
  <c r="AE22" i="9"/>
  <c r="AD22" i="9"/>
  <c r="AC22" i="9"/>
  <c r="L22" i="9"/>
  <c r="P22" i="9"/>
  <c r="K22" i="9"/>
  <c r="J22" i="9"/>
  <c r="I22" i="9"/>
  <c r="AJ20" i="9"/>
  <c r="AI20" i="9"/>
  <c r="AH20" i="9"/>
  <c r="AG20" i="9"/>
  <c r="AF20" i="9"/>
  <c r="AE20" i="9"/>
  <c r="AD20" i="9"/>
  <c r="AC20" i="9"/>
  <c r="AJ19" i="9"/>
  <c r="AI19" i="9"/>
  <c r="AH19" i="9"/>
  <c r="AG19" i="9"/>
  <c r="AF19" i="9"/>
  <c r="AE19" i="9"/>
  <c r="AD19" i="9"/>
  <c r="AC19" i="9"/>
  <c r="AJ18" i="9"/>
  <c r="AI18" i="9"/>
  <c r="AH18" i="9"/>
  <c r="AG18" i="9"/>
  <c r="AF18" i="9"/>
  <c r="AE18" i="9"/>
  <c r="AD18" i="9"/>
  <c r="AC18" i="9"/>
  <c r="AJ17" i="9"/>
  <c r="AI17" i="9"/>
  <c r="AH17" i="9"/>
  <c r="AG17" i="9"/>
  <c r="AF17" i="9"/>
  <c r="AE17" i="9"/>
  <c r="AD17" i="9"/>
  <c r="AC17" i="9"/>
  <c r="AJ16" i="9"/>
  <c r="AI16" i="9"/>
  <c r="AH16" i="9"/>
  <c r="AG16" i="9"/>
  <c r="AF16" i="9"/>
  <c r="AE16" i="9"/>
  <c r="AD16" i="9"/>
  <c r="AC16" i="9"/>
  <c r="AJ14" i="9"/>
  <c r="AI14" i="9"/>
  <c r="AH14" i="9"/>
  <c r="AG14" i="9"/>
  <c r="AF14" i="9"/>
  <c r="AE14" i="9"/>
  <c r="AD14" i="9"/>
  <c r="AC14" i="9"/>
  <c r="AJ13" i="9"/>
  <c r="AI13" i="9"/>
  <c r="AH13" i="9"/>
  <c r="AG13" i="9"/>
  <c r="AF13" i="9"/>
  <c r="AE13" i="9"/>
  <c r="AD13" i="9"/>
  <c r="AC13" i="9"/>
  <c r="AJ12" i="9"/>
  <c r="AI12" i="9"/>
  <c r="AH12" i="9"/>
  <c r="AG12" i="9"/>
  <c r="AF12" i="9"/>
  <c r="AE12" i="9"/>
  <c r="AD12" i="9"/>
  <c r="AC12" i="9"/>
  <c r="AJ11" i="9"/>
  <c r="AI11" i="9"/>
  <c r="AH11" i="9"/>
  <c r="AG11" i="9"/>
  <c r="AF11" i="9"/>
  <c r="AE11" i="9"/>
  <c r="AD11" i="9"/>
  <c r="AC11" i="9"/>
  <c r="AJ10" i="9"/>
  <c r="AI10" i="9"/>
  <c r="AH10" i="9"/>
  <c r="AG10" i="9"/>
  <c r="AF10" i="9"/>
  <c r="AE10" i="9"/>
  <c r="AD10" i="9"/>
  <c r="AC10" i="9"/>
  <c r="AJ9" i="9"/>
  <c r="AI9" i="9"/>
  <c r="AH9" i="9"/>
  <c r="AG9" i="9"/>
  <c r="AF9" i="9"/>
  <c r="AE9" i="9"/>
  <c r="AD9" i="9"/>
  <c r="AC9" i="9"/>
  <c r="AJ7" i="9"/>
  <c r="AI7" i="9"/>
  <c r="AH7" i="9"/>
  <c r="AG7" i="9"/>
  <c r="AF7" i="9"/>
  <c r="AE7" i="9"/>
  <c r="AD7" i="9"/>
  <c r="AC7" i="9"/>
  <c r="L7" i="9"/>
  <c r="P7" i="9"/>
  <c r="K7" i="9"/>
  <c r="J7" i="9"/>
  <c r="I7" i="9"/>
  <c r="AH6" i="9"/>
  <c r="AG6" i="9"/>
  <c r="AD6" i="9"/>
  <c r="AC6" i="9"/>
  <c r="AJ5" i="9"/>
  <c r="AI5" i="9"/>
  <c r="AH5" i="9"/>
  <c r="AG5" i="9"/>
  <c r="AF5" i="9"/>
  <c r="AE5" i="9"/>
  <c r="AD5" i="9"/>
  <c r="AC5" i="9"/>
  <c r="AJ4" i="9"/>
  <c r="AI4" i="9"/>
  <c r="AH4" i="9"/>
  <c r="AG4" i="9"/>
  <c r="AF4" i="9"/>
  <c r="AE4" i="9"/>
  <c r="AD4" i="9"/>
  <c r="AC4" i="9"/>
  <c r="AJ48" i="7"/>
  <c r="AI48" i="7"/>
  <c r="AH48" i="7"/>
  <c r="AG48" i="7"/>
  <c r="AF48" i="7"/>
  <c r="AE48" i="7"/>
  <c r="AD48" i="7"/>
  <c r="AC48" i="7"/>
  <c r="AJ47" i="7"/>
  <c r="AI47" i="7"/>
  <c r="AH47" i="7"/>
  <c r="AG47" i="7"/>
  <c r="AF47" i="7"/>
  <c r="AE47" i="7"/>
  <c r="AD47" i="7"/>
  <c r="AC47" i="7"/>
  <c r="AJ46" i="7"/>
  <c r="AI46" i="7"/>
  <c r="AH46" i="7"/>
  <c r="AG46" i="7"/>
  <c r="AF46" i="7"/>
  <c r="AE46" i="7"/>
  <c r="AD46" i="7"/>
  <c r="AC46" i="7"/>
  <c r="AJ45" i="7"/>
  <c r="AI45" i="7"/>
  <c r="AH45" i="7"/>
  <c r="AG45" i="7"/>
  <c r="AF45" i="7"/>
  <c r="AE45" i="7"/>
  <c r="AD45" i="7"/>
  <c r="AC45" i="7"/>
  <c r="AJ43" i="7"/>
  <c r="AI43" i="7"/>
  <c r="AH43" i="7"/>
  <c r="AG43" i="7"/>
  <c r="AF43" i="7"/>
  <c r="AE43" i="7"/>
  <c r="AD43" i="7"/>
  <c r="AC43" i="7"/>
  <c r="AJ42" i="7"/>
  <c r="AI42" i="7"/>
  <c r="AH42" i="7"/>
  <c r="AG42" i="7"/>
  <c r="AF42" i="7"/>
  <c r="AE42" i="7"/>
  <c r="AD42" i="7"/>
  <c r="AC42" i="7"/>
  <c r="AJ41" i="7"/>
  <c r="AI41" i="7"/>
  <c r="AH41" i="7"/>
  <c r="AG41" i="7"/>
  <c r="AF41" i="7"/>
  <c r="AE41" i="7"/>
  <c r="AD41" i="7"/>
  <c r="AC41" i="7"/>
  <c r="AJ40" i="7"/>
  <c r="AI40" i="7"/>
  <c r="AH40" i="7"/>
  <c r="AG40" i="7"/>
  <c r="AF40" i="7"/>
  <c r="AE40" i="7"/>
  <c r="AD40" i="7"/>
  <c r="AC40" i="7"/>
  <c r="AJ39" i="7"/>
  <c r="AI39" i="7"/>
  <c r="AH39" i="7"/>
  <c r="AG39" i="7"/>
  <c r="AF39" i="7"/>
  <c r="AE39" i="7"/>
  <c r="AD39" i="7"/>
  <c r="AC39" i="7"/>
  <c r="AJ38" i="7"/>
  <c r="AI38" i="7"/>
  <c r="AH38" i="7"/>
  <c r="AG38" i="7"/>
  <c r="AF38" i="7"/>
  <c r="AE38" i="7"/>
  <c r="AD38" i="7"/>
  <c r="AC38" i="7"/>
  <c r="AJ37" i="7"/>
  <c r="AI37" i="7"/>
  <c r="AH37" i="7"/>
  <c r="AG37" i="7"/>
  <c r="AF37" i="7"/>
  <c r="AE37" i="7"/>
  <c r="AD37" i="7"/>
  <c r="AC37" i="7"/>
  <c r="AJ36" i="7"/>
  <c r="AI36" i="7"/>
  <c r="AH36" i="7"/>
  <c r="AG36" i="7"/>
  <c r="AF36" i="7"/>
  <c r="AE36" i="7"/>
  <c r="AD36" i="7"/>
  <c r="AC36" i="7"/>
  <c r="AJ35" i="7"/>
  <c r="AI35" i="7"/>
  <c r="AH35" i="7"/>
  <c r="AG35" i="7"/>
  <c r="AJ34" i="7"/>
  <c r="AI34" i="7"/>
  <c r="AH34" i="7"/>
  <c r="AG34" i="7"/>
  <c r="AF34" i="7"/>
  <c r="AE34" i="7"/>
  <c r="AD34" i="7"/>
  <c r="AC34" i="7"/>
  <c r="AJ31" i="7"/>
  <c r="AI31" i="7"/>
  <c r="AH31" i="7"/>
  <c r="AG31" i="7"/>
  <c r="AF31" i="7"/>
  <c r="AE31" i="7"/>
  <c r="AD31" i="7"/>
  <c r="AC31" i="7"/>
  <c r="AJ30" i="7"/>
  <c r="AI30" i="7"/>
  <c r="AH30" i="7"/>
  <c r="AG30" i="7"/>
  <c r="AF30" i="7"/>
  <c r="AE30" i="7"/>
  <c r="AD30" i="7"/>
  <c r="AC30" i="7"/>
  <c r="AJ29" i="7"/>
  <c r="AI29" i="7"/>
  <c r="AH29" i="7"/>
  <c r="AG29" i="7"/>
  <c r="AF29" i="7"/>
  <c r="AE29" i="7"/>
  <c r="AD29" i="7"/>
  <c r="AC29" i="7"/>
  <c r="AJ28" i="7"/>
  <c r="AI28" i="7"/>
  <c r="AH28" i="7"/>
  <c r="AG28" i="7"/>
  <c r="AF28" i="7"/>
  <c r="AE28" i="7"/>
  <c r="AD28" i="7"/>
  <c r="AC28" i="7"/>
  <c r="AJ26" i="7"/>
  <c r="AI26" i="7"/>
  <c r="AH26" i="7"/>
  <c r="AG26" i="7"/>
  <c r="AF26" i="7"/>
  <c r="AE26" i="7"/>
  <c r="AD26" i="7"/>
  <c r="AC26" i="7"/>
  <c r="AJ25" i="7"/>
  <c r="AI25" i="7"/>
  <c r="AH25" i="7"/>
  <c r="AG25" i="7"/>
  <c r="AF25" i="7"/>
  <c r="AE25" i="7"/>
  <c r="AD25" i="7"/>
  <c r="AC25" i="7"/>
  <c r="L25" i="7"/>
  <c r="P25" i="7"/>
  <c r="K25" i="7"/>
  <c r="O25" i="7"/>
  <c r="J25" i="7"/>
  <c r="N25" i="7"/>
  <c r="I25" i="7"/>
  <c r="M25" i="7"/>
  <c r="AJ24" i="7"/>
  <c r="AI24" i="7"/>
  <c r="AH24" i="7"/>
  <c r="AG24" i="7"/>
  <c r="AF24" i="7"/>
  <c r="AE24" i="7"/>
  <c r="AD24" i="7"/>
  <c r="AC24" i="7"/>
  <c r="AJ23" i="7"/>
  <c r="AI23" i="7"/>
  <c r="AH23" i="7"/>
  <c r="AG23" i="7"/>
  <c r="AF23" i="7"/>
  <c r="AE23" i="7"/>
  <c r="AD23" i="7"/>
  <c r="AC23" i="7"/>
  <c r="AJ22" i="7"/>
  <c r="AI22" i="7"/>
  <c r="AH22" i="7"/>
  <c r="AG22" i="7"/>
  <c r="AF22" i="7"/>
  <c r="AE22" i="7"/>
  <c r="AD22" i="7"/>
  <c r="AC22" i="7"/>
  <c r="L22" i="7"/>
  <c r="P22" i="7"/>
  <c r="K22" i="7"/>
  <c r="O22" i="7"/>
  <c r="J22" i="7"/>
  <c r="N22" i="7"/>
  <c r="I22" i="7"/>
  <c r="M22" i="7"/>
  <c r="AJ20" i="7"/>
  <c r="AI20" i="7"/>
  <c r="AH20" i="7"/>
  <c r="AG20" i="7"/>
  <c r="AF20" i="7"/>
  <c r="AE20" i="7"/>
  <c r="AD20" i="7"/>
  <c r="AC20" i="7"/>
  <c r="AJ19" i="7"/>
  <c r="AI19" i="7"/>
  <c r="AH19" i="7"/>
  <c r="AG19" i="7"/>
  <c r="AF19" i="7"/>
  <c r="AE19" i="7"/>
  <c r="AD19" i="7"/>
  <c r="AC19" i="7"/>
  <c r="AJ18" i="7"/>
  <c r="AI18" i="7"/>
  <c r="AH18" i="7"/>
  <c r="AG18" i="7"/>
  <c r="AF18" i="7"/>
  <c r="AE18" i="7"/>
  <c r="AD18" i="7"/>
  <c r="AC18" i="7"/>
  <c r="AJ17" i="7"/>
  <c r="AI17" i="7"/>
  <c r="AH17" i="7"/>
  <c r="AG17" i="7"/>
  <c r="AF17" i="7"/>
  <c r="AE17" i="7"/>
  <c r="AD17" i="7"/>
  <c r="AC17" i="7"/>
  <c r="AJ16" i="7"/>
  <c r="AI16" i="7"/>
  <c r="AH16" i="7"/>
  <c r="AG16" i="7"/>
  <c r="AF16" i="7"/>
  <c r="AE16" i="7"/>
  <c r="AD16" i="7"/>
  <c r="AC16" i="7"/>
  <c r="AJ14" i="7"/>
  <c r="AI14" i="7"/>
  <c r="AH14" i="7"/>
  <c r="AG14" i="7"/>
  <c r="AF14" i="7"/>
  <c r="AE14" i="7"/>
  <c r="AD14" i="7"/>
  <c r="AC14" i="7"/>
  <c r="AJ13" i="7"/>
  <c r="AI13" i="7"/>
  <c r="AH13" i="7"/>
  <c r="AG13" i="7"/>
  <c r="AF13" i="7"/>
  <c r="AE13" i="7"/>
  <c r="AD13" i="7"/>
  <c r="AC13" i="7"/>
  <c r="AJ12" i="7"/>
  <c r="AI12" i="7"/>
  <c r="AH12" i="7"/>
  <c r="AG12" i="7"/>
  <c r="AF12" i="7"/>
  <c r="AE12" i="7"/>
  <c r="AD12" i="7"/>
  <c r="AC12" i="7"/>
  <c r="AJ11" i="7"/>
  <c r="AI11" i="7"/>
  <c r="AH11" i="7"/>
  <c r="AG11" i="7"/>
  <c r="AF11" i="7"/>
  <c r="AE11" i="7"/>
  <c r="AD11" i="7"/>
  <c r="AC11" i="7"/>
  <c r="AJ10" i="7"/>
  <c r="AI10" i="7"/>
  <c r="AH10" i="7"/>
  <c r="AG10" i="7"/>
  <c r="AF10" i="7"/>
  <c r="AE10" i="7"/>
  <c r="AD10" i="7"/>
  <c r="AC10" i="7"/>
  <c r="AJ9" i="7"/>
  <c r="AI9" i="7"/>
  <c r="AH9" i="7"/>
  <c r="AG9" i="7"/>
  <c r="AF9" i="7"/>
  <c r="AE9" i="7"/>
  <c r="AD9" i="7"/>
  <c r="AC9" i="7"/>
  <c r="AJ7" i="7"/>
  <c r="AI7" i="7"/>
  <c r="AH7" i="7"/>
  <c r="AG7" i="7"/>
  <c r="AF7" i="7"/>
  <c r="AE7" i="7"/>
  <c r="AD7" i="7"/>
  <c r="AC7" i="7"/>
  <c r="L7" i="7"/>
  <c r="P7" i="7"/>
  <c r="K7" i="7"/>
  <c r="O7" i="7"/>
  <c r="J7" i="7"/>
  <c r="N7" i="7"/>
  <c r="I7" i="7"/>
  <c r="M7" i="7"/>
  <c r="AH6" i="7"/>
  <c r="AG6" i="7"/>
  <c r="AD6" i="7"/>
  <c r="AC6" i="7"/>
  <c r="AJ5" i="7"/>
  <c r="AI5" i="7"/>
  <c r="AH5" i="7"/>
  <c r="AG5" i="7"/>
  <c r="AF5" i="7"/>
  <c r="AE5" i="7"/>
  <c r="AD5" i="7"/>
  <c r="AC5" i="7"/>
  <c r="AJ4" i="7"/>
  <c r="AI4" i="7"/>
  <c r="AH4" i="7"/>
  <c r="AG4" i="7"/>
  <c r="AF4" i="7"/>
  <c r="AE4" i="7"/>
  <c r="AD4" i="7"/>
  <c r="AC4" i="7"/>
  <c r="AJ48" i="6"/>
  <c r="AI48" i="6"/>
  <c r="AH48" i="6"/>
  <c r="AG48" i="6"/>
  <c r="AF48" i="6"/>
  <c r="AE48" i="6"/>
  <c r="AD48" i="6"/>
  <c r="AC48" i="6"/>
  <c r="AJ47" i="6"/>
  <c r="AI47" i="6"/>
  <c r="AH47" i="6"/>
  <c r="AG47" i="6"/>
  <c r="AF47" i="6"/>
  <c r="AE47" i="6"/>
  <c r="AD47" i="6"/>
  <c r="AC47" i="6"/>
  <c r="AJ46" i="6"/>
  <c r="AI46" i="6"/>
  <c r="AH46" i="6"/>
  <c r="AG46" i="6"/>
  <c r="AF46" i="6"/>
  <c r="AE46" i="6"/>
  <c r="AD46" i="6"/>
  <c r="AC46" i="6"/>
  <c r="AJ45" i="6"/>
  <c r="AI45" i="6"/>
  <c r="AH45" i="6"/>
  <c r="AG45" i="6"/>
  <c r="AF45" i="6"/>
  <c r="AE45" i="6"/>
  <c r="AD45" i="6"/>
  <c r="AC45" i="6"/>
  <c r="AJ43" i="6"/>
  <c r="AI43" i="6"/>
  <c r="AH43" i="6"/>
  <c r="AG43" i="6"/>
  <c r="AF43" i="6"/>
  <c r="AE43" i="6"/>
  <c r="AD43" i="6"/>
  <c r="AC43" i="6"/>
  <c r="AJ42" i="6"/>
  <c r="AI42" i="6"/>
  <c r="AH42" i="6"/>
  <c r="AG42" i="6"/>
  <c r="AF42" i="6"/>
  <c r="AE42" i="6"/>
  <c r="AD42" i="6"/>
  <c r="AC42" i="6"/>
  <c r="AJ41" i="6"/>
  <c r="AI41" i="6"/>
  <c r="AH41" i="6"/>
  <c r="AG41" i="6"/>
  <c r="AF41" i="6"/>
  <c r="AE41" i="6"/>
  <c r="AD41" i="6"/>
  <c r="AC41" i="6"/>
  <c r="AJ40" i="6"/>
  <c r="AI40" i="6"/>
  <c r="AH40" i="6"/>
  <c r="AG40" i="6"/>
  <c r="AF40" i="6"/>
  <c r="AE40" i="6"/>
  <c r="AD40" i="6"/>
  <c r="AC40" i="6"/>
  <c r="AJ39" i="6"/>
  <c r="AI39" i="6"/>
  <c r="AH39" i="6"/>
  <c r="AG39" i="6"/>
  <c r="AF39" i="6"/>
  <c r="AE39" i="6"/>
  <c r="AD39" i="6"/>
  <c r="AC39" i="6"/>
  <c r="AJ38" i="6"/>
  <c r="AI38" i="6"/>
  <c r="AH38" i="6"/>
  <c r="AG38" i="6"/>
  <c r="AF38" i="6"/>
  <c r="AE38" i="6"/>
  <c r="AD38" i="6"/>
  <c r="AC38" i="6"/>
  <c r="AJ37" i="6"/>
  <c r="AI37" i="6"/>
  <c r="AH37" i="6"/>
  <c r="AG37" i="6"/>
  <c r="AF37" i="6"/>
  <c r="AE37" i="6"/>
  <c r="AD37" i="6"/>
  <c r="AC37" i="6"/>
  <c r="AJ36" i="6"/>
  <c r="AI36" i="6"/>
  <c r="AH36" i="6"/>
  <c r="AG36" i="6"/>
  <c r="AF36" i="6"/>
  <c r="AE36" i="6"/>
  <c r="AD36" i="6"/>
  <c r="AC36" i="6"/>
  <c r="AJ35" i="6"/>
  <c r="AI35" i="6"/>
  <c r="AH35" i="6"/>
  <c r="AG35" i="6"/>
  <c r="AJ34" i="6"/>
  <c r="AI34" i="6"/>
  <c r="AH34" i="6"/>
  <c r="AG34" i="6"/>
  <c r="AF34" i="6"/>
  <c r="AE34" i="6"/>
  <c r="AD34" i="6"/>
  <c r="AC34" i="6"/>
  <c r="AJ31" i="6"/>
  <c r="AI31" i="6"/>
  <c r="AH31" i="6"/>
  <c r="AG31" i="6"/>
  <c r="AF31" i="6"/>
  <c r="AE31" i="6"/>
  <c r="AD31" i="6"/>
  <c r="AC31" i="6"/>
  <c r="AJ30" i="6"/>
  <c r="AI30" i="6"/>
  <c r="AH30" i="6"/>
  <c r="AG30" i="6"/>
  <c r="AF30" i="6"/>
  <c r="AE30" i="6"/>
  <c r="AD30" i="6"/>
  <c r="AC30" i="6"/>
  <c r="AJ29" i="6"/>
  <c r="AI29" i="6"/>
  <c r="AH29" i="6"/>
  <c r="AG29" i="6"/>
  <c r="AF29" i="6"/>
  <c r="AE29" i="6"/>
  <c r="AD29" i="6"/>
  <c r="AC29" i="6"/>
  <c r="AJ28" i="6"/>
  <c r="AI28" i="6"/>
  <c r="AH28" i="6"/>
  <c r="AG28" i="6"/>
  <c r="AF28" i="6"/>
  <c r="AE28" i="6"/>
  <c r="AD28" i="6"/>
  <c r="AC28" i="6"/>
  <c r="AJ26" i="6"/>
  <c r="AI26" i="6"/>
  <c r="AH26" i="6"/>
  <c r="AG26" i="6"/>
  <c r="AF26" i="6"/>
  <c r="AE26" i="6"/>
  <c r="AD26" i="6"/>
  <c r="AC26" i="6"/>
  <c r="AJ25" i="6"/>
  <c r="AI25" i="6"/>
  <c r="AH25" i="6"/>
  <c r="AG25" i="6"/>
  <c r="AF25" i="6"/>
  <c r="AE25" i="6"/>
  <c r="AD25" i="6"/>
  <c r="AC25" i="6"/>
  <c r="O25" i="6"/>
  <c r="I25" i="6"/>
  <c r="M25" i="6"/>
  <c r="AJ24" i="6"/>
  <c r="AI24" i="6"/>
  <c r="AH24" i="6"/>
  <c r="AG24" i="6"/>
  <c r="AF24" i="6"/>
  <c r="AE24" i="6"/>
  <c r="AD24" i="6"/>
  <c r="AC24" i="6"/>
  <c r="AJ23" i="6"/>
  <c r="AI23" i="6"/>
  <c r="AH23" i="6"/>
  <c r="AG23" i="6"/>
  <c r="AF23" i="6"/>
  <c r="AE23" i="6"/>
  <c r="AD23" i="6"/>
  <c r="AC23" i="6"/>
  <c r="AJ22" i="6"/>
  <c r="AI22" i="6"/>
  <c r="AH22" i="6"/>
  <c r="AG22" i="6"/>
  <c r="AF22" i="6"/>
  <c r="AE22" i="6"/>
  <c r="AD22" i="6"/>
  <c r="AC22" i="6"/>
  <c r="O22" i="6"/>
  <c r="I22" i="6"/>
  <c r="M22" i="6"/>
  <c r="AJ20" i="6"/>
  <c r="AI20" i="6"/>
  <c r="AH20" i="6"/>
  <c r="AG20" i="6"/>
  <c r="AF20" i="6"/>
  <c r="AE20" i="6"/>
  <c r="AD20" i="6"/>
  <c r="AC20" i="6"/>
  <c r="AJ19" i="6"/>
  <c r="AI19" i="6"/>
  <c r="AH19" i="6"/>
  <c r="AG19" i="6"/>
  <c r="AF19" i="6"/>
  <c r="AE19" i="6"/>
  <c r="AD19" i="6"/>
  <c r="AC19" i="6"/>
  <c r="AJ18" i="6"/>
  <c r="AI18" i="6"/>
  <c r="AH18" i="6"/>
  <c r="AG18" i="6"/>
  <c r="AF18" i="6"/>
  <c r="AE18" i="6"/>
  <c r="AD18" i="6"/>
  <c r="AC18" i="6"/>
  <c r="AJ17" i="6"/>
  <c r="AI17" i="6"/>
  <c r="AH17" i="6"/>
  <c r="AG17" i="6"/>
  <c r="AF17" i="6"/>
  <c r="AE17" i="6"/>
  <c r="AD17" i="6"/>
  <c r="AC17" i="6"/>
  <c r="AJ16" i="6"/>
  <c r="AI16" i="6"/>
  <c r="AH16" i="6"/>
  <c r="AG16" i="6"/>
  <c r="AF16" i="6"/>
  <c r="AE16" i="6"/>
  <c r="AD16" i="6"/>
  <c r="AC16" i="6"/>
  <c r="AJ14" i="6"/>
  <c r="AI14" i="6"/>
  <c r="AH14" i="6"/>
  <c r="AG14" i="6"/>
  <c r="AF14" i="6"/>
  <c r="AE14" i="6"/>
  <c r="AD14" i="6"/>
  <c r="AC14" i="6"/>
  <c r="AJ13" i="6"/>
  <c r="AI13" i="6"/>
  <c r="AH13" i="6"/>
  <c r="AG13" i="6"/>
  <c r="AF13" i="6"/>
  <c r="AE13" i="6"/>
  <c r="AD13" i="6"/>
  <c r="AC13" i="6"/>
  <c r="AJ12" i="6"/>
  <c r="AI12" i="6"/>
  <c r="AH12" i="6"/>
  <c r="AG12" i="6"/>
  <c r="AF12" i="6"/>
  <c r="AE12" i="6"/>
  <c r="AD12" i="6"/>
  <c r="AC12" i="6"/>
  <c r="AJ11" i="6"/>
  <c r="AI11" i="6"/>
  <c r="AH11" i="6"/>
  <c r="AG11" i="6"/>
  <c r="AF11" i="6"/>
  <c r="AE11" i="6"/>
  <c r="AD11" i="6"/>
  <c r="AC11" i="6"/>
  <c r="AJ10" i="6"/>
  <c r="AI10" i="6"/>
  <c r="AH10" i="6"/>
  <c r="AG10" i="6"/>
  <c r="AF10" i="6"/>
  <c r="AE10" i="6"/>
  <c r="AD10" i="6"/>
  <c r="AC10" i="6"/>
  <c r="AJ9" i="6"/>
  <c r="AI9" i="6"/>
  <c r="AH9" i="6"/>
  <c r="AG9" i="6"/>
  <c r="AF9" i="6"/>
  <c r="AE9" i="6"/>
  <c r="AD9" i="6"/>
  <c r="AC9" i="6"/>
  <c r="AJ7" i="6"/>
  <c r="AI7" i="6"/>
  <c r="AH7" i="6"/>
  <c r="AG7" i="6"/>
  <c r="AF7" i="6"/>
  <c r="AE7" i="6"/>
  <c r="AD7" i="6"/>
  <c r="AC7" i="6"/>
  <c r="O7" i="6"/>
  <c r="I7" i="6"/>
  <c r="M7" i="6"/>
  <c r="AH6" i="6"/>
  <c r="AG6" i="6"/>
  <c r="AD6" i="6"/>
  <c r="AC6" i="6"/>
  <c r="AJ5" i="6"/>
  <c r="AI5" i="6"/>
  <c r="AH5" i="6"/>
  <c r="AG5" i="6"/>
  <c r="AF5" i="6"/>
  <c r="AE5" i="6"/>
  <c r="AD5" i="6"/>
  <c r="AC5" i="6"/>
  <c r="AJ4" i="6"/>
  <c r="AI4" i="6"/>
  <c r="AH4" i="6"/>
  <c r="AG4" i="6"/>
  <c r="AF4" i="6"/>
  <c r="AE4" i="6"/>
  <c r="AD4" i="6"/>
  <c r="AC4" i="6"/>
  <c r="AJ48" i="5"/>
  <c r="AI48" i="5"/>
  <c r="AH48" i="5"/>
  <c r="AG48" i="5"/>
  <c r="AF48" i="5"/>
  <c r="AE48" i="5"/>
  <c r="AD48" i="5"/>
  <c r="AC48" i="5"/>
  <c r="AJ47" i="5"/>
  <c r="AI47" i="5"/>
  <c r="AH47" i="5"/>
  <c r="AG47" i="5"/>
  <c r="AF47" i="5"/>
  <c r="AE47" i="5"/>
  <c r="AD47" i="5"/>
  <c r="AC47" i="5"/>
  <c r="AJ46" i="5"/>
  <c r="AI46" i="5"/>
  <c r="AH46" i="5"/>
  <c r="AG46" i="5"/>
  <c r="AF46" i="5"/>
  <c r="AE46" i="5"/>
  <c r="AD46" i="5"/>
  <c r="AC46" i="5"/>
  <c r="AJ45" i="5"/>
  <c r="AI45" i="5"/>
  <c r="AH45" i="5"/>
  <c r="AG45" i="5"/>
  <c r="AF45" i="5"/>
  <c r="AE45" i="5"/>
  <c r="AD45" i="5"/>
  <c r="AC45" i="5"/>
  <c r="AJ43" i="5"/>
  <c r="AI43" i="5"/>
  <c r="AH43" i="5"/>
  <c r="AG43" i="5"/>
  <c r="AF43" i="5"/>
  <c r="AE43" i="5"/>
  <c r="AD43" i="5"/>
  <c r="AC43" i="5"/>
  <c r="AJ42" i="5"/>
  <c r="AI42" i="5"/>
  <c r="AH42" i="5"/>
  <c r="AG42" i="5"/>
  <c r="AF42" i="5"/>
  <c r="AE42" i="5"/>
  <c r="AD42" i="5"/>
  <c r="AC42" i="5"/>
  <c r="AJ41" i="5"/>
  <c r="AI41" i="5"/>
  <c r="AH41" i="5"/>
  <c r="AG41" i="5"/>
  <c r="AF41" i="5"/>
  <c r="AE41" i="5"/>
  <c r="AD41" i="5"/>
  <c r="AC41" i="5"/>
  <c r="AJ40" i="5"/>
  <c r="AI40" i="5"/>
  <c r="AH40" i="5"/>
  <c r="AG40" i="5"/>
  <c r="AF40" i="5"/>
  <c r="AE40" i="5"/>
  <c r="AD40" i="5"/>
  <c r="AC40" i="5"/>
  <c r="AJ39" i="5"/>
  <c r="AI39" i="5"/>
  <c r="AH39" i="5"/>
  <c r="AG39" i="5"/>
  <c r="AF39" i="5"/>
  <c r="AE39" i="5"/>
  <c r="AD39" i="5"/>
  <c r="AC39" i="5"/>
  <c r="AJ38" i="5"/>
  <c r="AI38" i="5"/>
  <c r="AH38" i="5"/>
  <c r="AG38" i="5"/>
  <c r="AF38" i="5"/>
  <c r="AE38" i="5"/>
  <c r="AD38" i="5"/>
  <c r="AC38" i="5"/>
  <c r="AJ37" i="5"/>
  <c r="AI37" i="5"/>
  <c r="AH37" i="5"/>
  <c r="AG37" i="5"/>
  <c r="AF37" i="5"/>
  <c r="AE37" i="5"/>
  <c r="AD37" i="5"/>
  <c r="AC37" i="5"/>
  <c r="AJ36" i="5"/>
  <c r="AI36" i="5"/>
  <c r="AH36" i="5"/>
  <c r="AG36" i="5"/>
  <c r="AF36" i="5"/>
  <c r="AE36" i="5"/>
  <c r="AD36" i="5"/>
  <c r="AC36" i="5"/>
  <c r="AJ35" i="5"/>
  <c r="AI35" i="5"/>
  <c r="AH35" i="5"/>
  <c r="AG35" i="5"/>
  <c r="AJ34" i="5"/>
  <c r="AI34" i="5"/>
  <c r="AH34" i="5"/>
  <c r="AG34" i="5"/>
  <c r="AF34" i="5"/>
  <c r="AE34" i="5"/>
  <c r="AD34" i="5"/>
  <c r="AC34" i="5"/>
  <c r="AJ31" i="5"/>
  <c r="AI31" i="5"/>
  <c r="AH31" i="5"/>
  <c r="AG31" i="5"/>
  <c r="AF31" i="5"/>
  <c r="AE31" i="5"/>
  <c r="AD31" i="5"/>
  <c r="AC31" i="5"/>
  <c r="AJ30" i="5"/>
  <c r="AI30" i="5"/>
  <c r="AH30" i="5"/>
  <c r="AG30" i="5"/>
  <c r="AF30" i="5"/>
  <c r="AE30" i="5"/>
  <c r="AD30" i="5"/>
  <c r="AC30" i="5"/>
  <c r="AJ29" i="5"/>
  <c r="AI29" i="5"/>
  <c r="AH29" i="5"/>
  <c r="AG29" i="5"/>
  <c r="AF29" i="5"/>
  <c r="AE29" i="5"/>
  <c r="AD29" i="5"/>
  <c r="AC29" i="5"/>
  <c r="AJ28" i="5"/>
  <c r="AI28" i="5"/>
  <c r="AH28" i="5"/>
  <c r="AG28" i="5"/>
  <c r="AF28" i="5"/>
  <c r="AE28" i="5"/>
  <c r="AD28" i="5"/>
  <c r="AC28" i="5"/>
  <c r="AJ26" i="5"/>
  <c r="AI26" i="5"/>
  <c r="AH26" i="5"/>
  <c r="AG26" i="5"/>
  <c r="AF26" i="5"/>
  <c r="AE26" i="5"/>
  <c r="AD26" i="5"/>
  <c r="AC26" i="5"/>
  <c r="AJ25" i="5"/>
  <c r="AI25" i="5"/>
  <c r="AH25" i="5"/>
  <c r="AG25" i="5"/>
  <c r="AF25" i="5"/>
  <c r="AE25" i="5"/>
  <c r="AD25" i="5"/>
  <c r="AC25" i="5"/>
  <c r="L25" i="5"/>
  <c r="P25" i="5"/>
  <c r="N25" i="5"/>
  <c r="AJ24" i="5"/>
  <c r="AI24" i="5"/>
  <c r="AH24" i="5"/>
  <c r="AG24" i="5"/>
  <c r="AF24" i="5"/>
  <c r="AE24" i="5"/>
  <c r="AD24" i="5"/>
  <c r="AC24" i="5"/>
  <c r="AJ23" i="5"/>
  <c r="AI23" i="5"/>
  <c r="AH23" i="5"/>
  <c r="AG23" i="5"/>
  <c r="AF23" i="5"/>
  <c r="AE23" i="5"/>
  <c r="AD23" i="5"/>
  <c r="AC23" i="5"/>
  <c r="AJ22" i="5"/>
  <c r="AI22" i="5"/>
  <c r="AH22" i="5"/>
  <c r="AG22" i="5"/>
  <c r="AF22" i="5"/>
  <c r="AE22" i="5"/>
  <c r="AD22" i="5"/>
  <c r="AC22" i="5"/>
  <c r="L22" i="5"/>
  <c r="P22" i="5"/>
  <c r="N22" i="5"/>
  <c r="AJ20" i="5"/>
  <c r="AI20" i="5"/>
  <c r="AH20" i="5"/>
  <c r="AG20" i="5"/>
  <c r="AF20" i="5"/>
  <c r="AE20" i="5"/>
  <c r="AD20" i="5"/>
  <c r="AC20" i="5"/>
  <c r="AJ19" i="5"/>
  <c r="AI19" i="5"/>
  <c r="AH19" i="5"/>
  <c r="AG19" i="5"/>
  <c r="AF19" i="5"/>
  <c r="AE19" i="5"/>
  <c r="AD19" i="5"/>
  <c r="AC19" i="5"/>
  <c r="AJ18" i="5"/>
  <c r="AI18" i="5"/>
  <c r="AH18" i="5"/>
  <c r="AG18" i="5"/>
  <c r="AF18" i="5"/>
  <c r="AE18" i="5"/>
  <c r="AD18" i="5"/>
  <c r="AC18" i="5"/>
  <c r="AJ17" i="5"/>
  <c r="AI17" i="5"/>
  <c r="AH17" i="5"/>
  <c r="AG17" i="5"/>
  <c r="AF17" i="5"/>
  <c r="AE17" i="5"/>
  <c r="AD17" i="5"/>
  <c r="AC17" i="5"/>
  <c r="AJ16" i="5"/>
  <c r="AI16" i="5"/>
  <c r="AH16" i="5"/>
  <c r="AG16" i="5"/>
  <c r="AF16" i="5"/>
  <c r="AE16" i="5"/>
  <c r="AD16" i="5"/>
  <c r="AC16" i="5"/>
  <c r="AJ14" i="5"/>
  <c r="AI14" i="5"/>
  <c r="AH14" i="5"/>
  <c r="AG14" i="5"/>
  <c r="AF14" i="5"/>
  <c r="AE14" i="5"/>
  <c r="AD14" i="5"/>
  <c r="AC14" i="5"/>
  <c r="AJ13" i="5"/>
  <c r="AI13" i="5"/>
  <c r="AH13" i="5"/>
  <c r="AG13" i="5"/>
  <c r="AF13" i="5"/>
  <c r="AE13" i="5"/>
  <c r="AD13" i="5"/>
  <c r="AC13" i="5"/>
  <c r="AJ12" i="5"/>
  <c r="AI12" i="5"/>
  <c r="AH12" i="5"/>
  <c r="AG12" i="5"/>
  <c r="AF12" i="5"/>
  <c r="AE12" i="5"/>
  <c r="AD12" i="5"/>
  <c r="AC12" i="5"/>
  <c r="AJ11" i="5"/>
  <c r="AI11" i="5"/>
  <c r="AH11" i="5"/>
  <c r="AG11" i="5"/>
  <c r="AF11" i="5"/>
  <c r="AE11" i="5"/>
  <c r="AD11" i="5"/>
  <c r="AC11" i="5"/>
  <c r="AJ10" i="5"/>
  <c r="AI10" i="5"/>
  <c r="AH10" i="5"/>
  <c r="AG10" i="5"/>
  <c r="AF10" i="5"/>
  <c r="AE10" i="5"/>
  <c r="AD10" i="5"/>
  <c r="AC10" i="5"/>
  <c r="AJ9" i="5"/>
  <c r="AI9" i="5"/>
  <c r="AH9" i="5"/>
  <c r="AG9" i="5"/>
  <c r="AF9" i="5"/>
  <c r="AE9" i="5"/>
  <c r="AD9" i="5"/>
  <c r="AC9" i="5"/>
  <c r="AJ7" i="5"/>
  <c r="AI7" i="5"/>
  <c r="AH7" i="5"/>
  <c r="AG7" i="5"/>
  <c r="AF7" i="5"/>
  <c r="AE7" i="5"/>
  <c r="AD7" i="5"/>
  <c r="AC7" i="5"/>
  <c r="L7" i="5"/>
  <c r="P7" i="5"/>
  <c r="N7" i="5"/>
  <c r="AH6" i="5"/>
  <c r="AG6" i="5"/>
  <c r="AD6" i="5"/>
  <c r="AC6" i="5"/>
  <c r="AJ5" i="5"/>
  <c r="AI5" i="5"/>
  <c r="AH5" i="5"/>
  <c r="AG5" i="5"/>
  <c r="AF5" i="5"/>
  <c r="AE5" i="5"/>
  <c r="AD5" i="5"/>
  <c r="AC5" i="5"/>
  <c r="AJ4" i="5"/>
  <c r="AI4" i="5"/>
  <c r="AH4" i="5"/>
  <c r="AG4" i="5"/>
  <c r="AF4" i="5"/>
  <c r="AE4" i="5"/>
  <c r="AD4" i="5"/>
  <c r="AC4" i="5"/>
  <c r="AG12" i="10"/>
  <c r="P5" i="14"/>
  <c r="AJ39" i="11"/>
  <c r="AJ11" i="11"/>
  <c r="AG22" i="12"/>
  <c r="AH22" i="12"/>
  <c r="AH7" i="12"/>
  <c r="AH25" i="12"/>
  <c r="M25" i="17"/>
  <c r="AH7" i="17"/>
  <c r="AJ7" i="17"/>
  <c r="AH22" i="17"/>
  <c r="AJ22" i="17"/>
  <c r="M22" i="16"/>
  <c r="AG7" i="16"/>
  <c r="AI7" i="16"/>
  <c r="AH7" i="15"/>
  <c r="AJ7" i="15"/>
  <c r="AG22" i="15"/>
  <c r="AI22" i="15"/>
  <c r="AH22" i="15"/>
  <c r="AJ22" i="15"/>
  <c r="O22" i="13"/>
  <c r="M22" i="13"/>
  <c r="AK29" i="7"/>
  <c r="AR15" i="17"/>
  <c r="M24" i="9"/>
  <c r="AG39" i="10"/>
  <c r="AO17" i="16"/>
  <c r="AR30" i="17"/>
  <c r="AG9" i="10"/>
  <c r="AL7" i="17"/>
  <c r="AR10" i="17"/>
  <c r="AL25" i="17"/>
  <c r="AL22" i="17"/>
  <c r="AK23" i="9"/>
  <c r="AR13" i="17"/>
  <c r="AR28" i="17"/>
  <c r="AG25" i="15"/>
  <c r="AI25" i="15"/>
  <c r="O7" i="17"/>
  <c r="O25" i="17"/>
  <c r="AR23" i="17"/>
  <c r="AG20" i="10"/>
  <c r="AP20" i="16"/>
  <c r="AO12" i="16"/>
  <c r="AR22" i="17"/>
  <c r="AP39" i="16"/>
  <c r="AG42" i="10"/>
  <c r="AJ42" i="11"/>
  <c r="AJ17" i="11"/>
  <c r="AO10" i="16"/>
  <c r="AJ31" i="11"/>
  <c r="AR31" i="17"/>
  <c r="AG14" i="10"/>
  <c r="AP14" i="16"/>
  <c r="AJ37" i="11"/>
  <c r="O21" i="14"/>
  <c r="AI21" i="14"/>
  <c r="AK21" i="14"/>
  <c r="L21" i="6"/>
  <c r="AP13" i="16"/>
  <c r="AR45" i="17"/>
  <c r="AK7" i="17"/>
  <c r="O22" i="17"/>
  <c r="AK25" i="17"/>
  <c r="N25" i="17"/>
  <c r="L5" i="6"/>
  <c r="R5" i="14"/>
  <c r="N7" i="17"/>
  <c r="AP11" i="16"/>
  <c r="AP47" i="16"/>
  <c r="AG48" i="10"/>
  <c r="AP30" i="16"/>
  <c r="AP29" i="15"/>
  <c r="M29" i="9"/>
  <c r="AO29" i="16"/>
  <c r="AP9" i="16"/>
  <c r="AI9" i="10"/>
  <c r="AI7" i="14"/>
  <c r="AK7" i="14"/>
  <c r="AP7" i="16"/>
  <c r="M7" i="5"/>
  <c r="N22" i="17"/>
  <c r="AK22" i="17"/>
  <c r="AP34" i="15"/>
  <c r="M34" i="9"/>
  <c r="AQ29" i="15"/>
  <c r="AG25" i="13"/>
  <c r="AI25" i="13"/>
  <c r="AI5" i="14"/>
  <c r="AK5" i="14"/>
  <c r="AR18" i="17"/>
  <c r="AQ24" i="15"/>
  <c r="AR14" i="17"/>
  <c r="AG7" i="15"/>
  <c r="AI7" i="15"/>
  <c r="AQ34" i="15"/>
  <c r="AR26" i="17"/>
  <c r="AR47" i="17"/>
  <c r="AO32" i="16"/>
  <c r="AO31" i="16"/>
  <c r="AR41" i="17"/>
  <c r="P7" i="14"/>
  <c r="AR7" i="17"/>
  <c r="AR43" i="17"/>
  <c r="AG25" i="16"/>
  <c r="AI25" i="16"/>
  <c r="M25" i="16"/>
  <c r="AG31" i="10"/>
  <c r="M7" i="13"/>
  <c r="AH25" i="13"/>
  <c r="AJ25" i="13"/>
  <c r="AP24" i="15"/>
  <c r="AR11" i="17"/>
  <c r="AR12" i="17"/>
  <c r="AO14" i="16"/>
  <c r="AR35" i="17"/>
  <c r="AK24" i="7"/>
  <c r="AG7" i="12"/>
  <c r="AR17" i="17"/>
  <c r="AO28" i="16"/>
  <c r="AP35" i="16"/>
  <c r="AO26" i="16"/>
  <c r="AJ34" i="11"/>
  <c r="AP10" i="16"/>
  <c r="AI10" i="10"/>
  <c r="AR39" i="17"/>
  <c r="AR38" i="17"/>
  <c r="AR48" i="17"/>
  <c r="AO20" i="16"/>
  <c r="AO49" i="16"/>
  <c r="AP49" i="16"/>
  <c r="AR40" i="17"/>
  <c r="AO40" i="16"/>
  <c r="AO15" i="16"/>
  <c r="AG15" i="10"/>
  <c r="AO15" i="13"/>
  <c r="AI15" i="12"/>
  <c r="AQ15" i="17"/>
  <c r="AP19" i="16"/>
  <c r="AP18" i="16"/>
  <c r="AI18" i="10"/>
  <c r="AR36" i="17"/>
  <c r="AO36" i="13"/>
  <c r="AP36" i="16"/>
  <c r="AQ36" i="17"/>
  <c r="AI36" i="12"/>
  <c r="AJ46" i="11"/>
  <c r="AO9" i="16"/>
  <c r="AQ9" i="17"/>
  <c r="AI9" i="12"/>
  <c r="AO9" i="13"/>
  <c r="AO11" i="16"/>
  <c r="AQ11" i="17"/>
  <c r="AI11" i="12"/>
  <c r="AO11" i="13"/>
  <c r="AG11" i="10"/>
  <c r="AO35" i="16"/>
  <c r="AO34" i="16"/>
  <c r="AR34" i="17"/>
  <c r="AQ34" i="17"/>
  <c r="AO34" i="13"/>
  <c r="AK34" i="7"/>
  <c r="AI10" i="12"/>
  <c r="AO10" i="13"/>
  <c r="AQ10" i="17"/>
  <c r="AR33" i="17"/>
  <c r="AP33" i="16"/>
  <c r="AO33" i="16"/>
  <c r="AI33" i="10"/>
  <c r="AI33" i="12"/>
  <c r="AQ33" i="17"/>
  <c r="AO33" i="13"/>
  <c r="AR50" i="17"/>
  <c r="AP50" i="16"/>
  <c r="AJ50" i="12"/>
  <c r="AO50" i="13"/>
  <c r="AQ50" i="17"/>
  <c r="AO50" i="16"/>
  <c r="AI50" i="12"/>
  <c r="AG50" i="10"/>
  <c r="AJ25" i="11"/>
  <c r="AR4" i="17"/>
  <c r="AI4" i="10"/>
  <c r="AP4" i="16"/>
  <c r="AO4" i="16"/>
  <c r="AG4" i="10"/>
  <c r="AI4" i="12"/>
  <c r="AO4" i="13"/>
  <c r="AQ4" i="17"/>
  <c r="AP22" i="16"/>
  <c r="AO22" i="16"/>
  <c r="AO42" i="16"/>
  <c r="AJ42" i="12"/>
  <c r="AO42" i="13"/>
  <c r="AP42" i="16"/>
  <c r="AQ42" i="17"/>
  <c r="AK6" i="9"/>
  <c r="AK40" i="9"/>
  <c r="AK47" i="9"/>
  <c r="AP40" i="16"/>
  <c r="AJ40" i="12"/>
  <c r="AQ40" i="17"/>
  <c r="AO40" i="13"/>
  <c r="AO24" i="16"/>
  <c r="AR24" i="17"/>
  <c r="AP24" i="16"/>
  <c r="AI24" i="12"/>
  <c r="AQ24" i="17"/>
  <c r="AO24" i="13"/>
  <c r="AP28" i="16"/>
  <c r="AO28" i="13"/>
  <c r="AQ28" i="17"/>
  <c r="AJ28" i="12"/>
  <c r="AO45" i="16"/>
  <c r="AP45" i="16"/>
  <c r="AQ45" i="17"/>
  <c r="AI45" i="12"/>
  <c r="AO45" i="13"/>
  <c r="AO47" i="16"/>
  <c r="AI47" i="12"/>
  <c r="AO47" i="13"/>
  <c r="AQ47" i="17"/>
  <c r="AO39" i="16"/>
  <c r="AI39" i="12"/>
  <c r="AO39" i="13"/>
  <c r="AQ39" i="17"/>
  <c r="AP41" i="16"/>
  <c r="AQ41" i="17"/>
  <c r="AI41" i="12"/>
  <c r="AO41" i="13"/>
  <c r="AO41" i="16"/>
  <c r="AI18" i="12"/>
  <c r="AQ18" i="17"/>
  <c r="AO18" i="13"/>
  <c r="AO18" i="16"/>
  <c r="AI31" i="12"/>
  <c r="AQ31" i="17"/>
  <c r="AO31" i="13"/>
  <c r="AP38" i="16"/>
  <c r="AO38" i="16"/>
  <c r="AI38" i="12"/>
  <c r="AQ38" i="17"/>
  <c r="AO38" i="13"/>
  <c r="AG38" i="10"/>
  <c r="AI14" i="12"/>
  <c r="AQ14" i="17"/>
  <c r="AO14" i="13"/>
  <c r="AR16" i="17"/>
  <c r="AO16" i="16"/>
  <c r="AJ16" i="11"/>
  <c r="AH16" i="11"/>
  <c r="AI16" i="12"/>
  <c r="AQ16" i="17"/>
  <c r="AO16" i="13"/>
  <c r="AP26" i="16"/>
  <c r="AI26" i="12"/>
  <c r="AO26" i="13"/>
  <c r="AQ26" i="17"/>
  <c r="AP21" i="16"/>
  <c r="AJ21" i="14"/>
  <c r="AL21" i="14"/>
  <c r="AJ21" i="12"/>
  <c r="AP21" i="15"/>
  <c r="AO21" i="16"/>
  <c r="AK21" i="7"/>
  <c r="AQ21" i="15"/>
  <c r="AR21" i="17"/>
  <c r="J21" i="6"/>
  <c r="M21" i="9"/>
  <c r="AK21" i="9"/>
  <c r="AG21" i="10"/>
  <c r="L7" i="6"/>
  <c r="P7" i="6"/>
  <c r="M7" i="9"/>
  <c r="AO7" i="16"/>
  <c r="AO7" i="13"/>
  <c r="AQ7" i="17"/>
  <c r="AI7" i="12"/>
  <c r="AP43" i="16"/>
  <c r="AO43" i="16"/>
  <c r="AQ43" i="17"/>
  <c r="AO43" i="13"/>
  <c r="AI43" i="12"/>
  <c r="AR19" i="17"/>
  <c r="AO19" i="16"/>
  <c r="AJ19" i="11"/>
  <c r="AH19" i="11"/>
  <c r="AO19" i="13"/>
  <c r="AQ19" i="17"/>
  <c r="AI19" i="12"/>
  <c r="AO13" i="16"/>
  <c r="AI13" i="12"/>
  <c r="AQ13" i="17"/>
  <c r="AO13" i="13"/>
  <c r="AP17" i="16"/>
  <c r="AO17" i="13"/>
  <c r="AQ17" i="17"/>
  <c r="AI17" i="12"/>
  <c r="AO48" i="16"/>
  <c r="AP48" i="16"/>
  <c r="AO48" i="13"/>
  <c r="AI48" i="12"/>
  <c r="AQ48" i="17"/>
  <c r="AP23" i="16"/>
  <c r="AO23" i="13"/>
  <c r="AQ23" i="17"/>
  <c r="AI23" i="12"/>
  <c r="AO23" i="16"/>
  <c r="AR5" i="17"/>
  <c r="AQ5" i="15"/>
  <c r="AK5" i="7"/>
  <c r="AJ5" i="14"/>
  <c r="AL5" i="14"/>
  <c r="AJ5" i="12"/>
  <c r="AO5" i="16"/>
  <c r="AP5" i="15"/>
  <c r="AP5" i="16"/>
  <c r="AP12" i="16"/>
  <c r="AO12" i="13"/>
  <c r="AQ12" i="17"/>
  <c r="AI12" i="12"/>
  <c r="AR20" i="17"/>
  <c r="AI20" i="12"/>
  <c r="AQ20" i="17"/>
  <c r="AO20" i="13"/>
  <c r="AP29" i="16"/>
  <c r="AJ29" i="11"/>
  <c r="AO29" i="13"/>
  <c r="AI29" i="12"/>
  <c r="AQ29" i="17"/>
  <c r="AR37" i="17"/>
  <c r="AP37" i="16"/>
  <c r="AI37" i="12"/>
  <c r="AO37" i="13"/>
  <c r="AQ37" i="17"/>
  <c r="AO37" i="16"/>
  <c r="AK34" i="9"/>
  <c r="AK50" i="9"/>
  <c r="AK29" i="9"/>
  <c r="AK24" i="9"/>
  <c r="AK10" i="9"/>
  <c r="AK12" i="9"/>
  <c r="AK14" i="9"/>
  <c r="AK17" i="9"/>
  <c r="AK19" i="9"/>
  <c r="AK22" i="9"/>
  <c r="AK25" i="9"/>
  <c r="AK31" i="9"/>
  <c r="AK36" i="9"/>
  <c r="AK38" i="9"/>
  <c r="AK42" i="9"/>
  <c r="AK45" i="9"/>
  <c r="AK4" i="9"/>
  <c r="AK9" i="9"/>
  <c r="AK11" i="9"/>
  <c r="AK16" i="9"/>
  <c r="AK18" i="9"/>
  <c r="AK20" i="9"/>
  <c r="AK26" i="9"/>
  <c r="AK30" i="9"/>
  <c r="AK35" i="9"/>
  <c r="AK39" i="9"/>
  <c r="AK43" i="9"/>
  <c r="AK46" i="9"/>
  <c r="AK48" i="9"/>
  <c r="AG32" i="10"/>
  <c r="AP32" i="16"/>
  <c r="AO32" i="13"/>
  <c r="AQ32" i="17"/>
  <c r="AI32" i="12"/>
  <c r="AO30" i="16"/>
  <c r="AO30" i="13"/>
  <c r="AQ30" i="17"/>
  <c r="AI30" i="12"/>
  <c r="AG30" i="10"/>
  <c r="AP7" i="15"/>
  <c r="AK7" i="9"/>
  <c r="AQ7" i="15"/>
  <c r="AK7" i="7"/>
  <c r="AK5" i="9"/>
  <c r="AO35" i="13"/>
  <c r="AQ35" i="17"/>
  <c r="AI35" i="12"/>
  <c r="AI6" i="12"/>
  <c r="AO6" i="16"/>
  <c r="AK27" i="9"/>
  <c r="M41" i="9"/>
  <c r="M51" i="9"/>
  <c r="AP15" i="16"/>
  <c r="AO46" i="13"/>
  <c r="AO46" i="16"/>
  <c r="AQ46" i="17"/>
  <c r="AP46" i="16"/>
  <c r="AO36" i="16"/>
  <c r="AI21" i="12"/>
  <c r="AO21" i="13"/>
  <c r="AQ21" i="17"/>
  <c r="AI5" i="12"/>
  <c r="AQ5" i="17"/>
  <c r="AO5" i="13"/>
  <c r="AP41" i="15"/>
  <c r="AK41" i="7"/>
  <c r="AK41" i="9"/>
  <c r="AQ27" i="17"/>
  <c r="AO27" i="13"/>
  <c r="AI27" i="12"/>
  <c r="AO44" i="13"/>
  <c r="AI44" i="12"/>
  <c r="AQ44" i="17"/>
  <c r="AR25" i="17"/>
  <c r="O8" i="16"/>
  <c r="AH8" i="15"/>
  <c r="AJ8" i="15"/>
  <c r="AH25" i="11"/>
  <c r="AP25" i="16"/>
  <c r="AQ25" i="17"/>
  <c r="AO25" i="13"/>
  <c r="AI25" i="12"/>
  <c r="AO49" i="13"/>
  <c r="AQ49" i="17"/>
  <c r="AI49" i="12"/>
  <c r="AR8" i="17"/>
  <c r="AP8" i="16"/>
  <c r="AQ8" i="17"/>
  <c r="AI8" i="12"/>
  <c r="AO8" i="13"/>
  <c r="AO8" i="16"/>
  <c r="AQ22" i="17"/>
  <c r="AO22" i="13"/>
  <c r="AI22" i="12"/>
  <c r="AO6" i="13" l="1"/>
  <c r="AJ6" i="12"/>
  <c r="AQ6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J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Klaasimainate jahutusvesi</t>
        </r>
      </text>
    </comment>
    <comment ref="N1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Eda Joosep:</t>
        </r>
        <r>
          <rPr>
            <sz val="9"/>
            <color indexed="81"/>
            <rFont val="Tahoma"/>
            <charset val="1"/>
          </rPr>
          <t xml:space="preserve">
0,22 klaasimasinate jahutusveed
</t>
        </r>
      </text>
    </comment>
    <comment ref="X10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Eda Joosep:</t>
        </r>
        <r>
          <rPr>
            <sz val="9"/>
            <color indexed="81"/>
            <rFont val="Tahoma"/>
            <charset val="1"/>
          </rPr>
          <t xml:space="preserve">
11,399 tuh/eur klaasimasinate jahutusvesi</t>
        </r>
      </text>
    </comment>
    <comment ref="N1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1,38 Kuremaa Enveko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C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sharedStrings.xml><?xml version="1.0" encoding="utf-8"?>
<sst xmlns="http://schemas.openxmlformats.org/spreadsheetml/2006/main" count="1335" uniqueCount="117">
  <si>
    <t>Vee tarbimine tuh/m3</t>
  </si>
  <si>
    <t>elanik</t>
  </si>
  <si>
    <t>ettevõte</t>
  </si>
  <si>
    <t>põllumaj</t>
  </si>
  <si>
    <t>Kanali ärajuhtimine tuh/m3</t>
  </si>
  <si>
    <t>ettev</t>
  </si>
  <si>
    <r>
      <t xml:space="preserve">Vee hind </t>
    </r>
    <r>
      <rPr>
        <sz val="11"/>
        <color theme="1"/>
        <rFont val="Calibri"/>
        <family val="2"/>
        <charset val="186"/>
      </rPr>
      <t>€</t>
    </r>
  </si>
  <si>
    <r>
      <t xml:space="preserve">Kanali hind </t>
    </r>
    <r>
      <rPr>
        <sz val="11"/>
        <color theme="1"/>
        <rFont val="Calibri"/>
        <family val="2"/>
        <charset val="186"/>
      </rPr>
      <t>€</t>
    </r>
  </si>
  <si>
    <r>
      <t xml:space="preserve">Vee hind </t>
    </r>
    <r>
      <rPr>
        <sz val="11"/>
        <color theme="1"/>
        <rFont val="Calibri"/>
        <family val="2"/>
        <charset val="186"/>
      </rPr>
      <t>€+KM</t>
    </r>
  </si>
  <si>
    <r>
      <t xml:space="preserve">Kanali hind </t>
    </r>
    <r>
      <rPr>
        <sz val="11"/>
        <color theme="1"/>
        <rFont val="Calibri"/>
        <family val="2"/>
        <charset val="186"/>
      </rPr>
      <t>€+KM</t>
    </r>
  </si>
  <si>
    <t>põllumaj.</t>
  </si>
  <si>
    <r>
      <t>abonenttasude tulu vesi tuh/</t>
    </r>
    <r>
      <rPr>
        <sz val="11"/>
        <color theme="1"/>
        <rFont val="Calibri"/>
        <family val="2"/>
        <charset val="186"/>
      </rPr>
      <t>€</t>
    </r>
  </si>
  <si>
    <r>
      <t>abonenttasude tulu kanal tuh/</t>
    </r>
    <r>
      <rPr>
        <sz val="11"/>
        <color theme="1"/>
        <rFont val="Calibri"/>
        <family val="2"/>
        <charset val="186"/>
      </rPr>
      <t>€</t>
    </r>
  </si>
  <si>
    <t>Elveso AS</t>
  </si>
  <si>
    <t>Emajõe Veevärk AS</t>
  </si>
  <si>
    <t>Esmar Ehitus+Vesi</t>
  </si>
  <si>
    <t>Iivakivi AS</t>
  </si>
  <si>
    <t>Järvakandi Komm.OÜ</t>
  </si>
  <si>
    <t>Järve Biopuhastus OÜ</t>
  </si>
  <si>
    <t>Jõgeva Veevärk OÜ</t>
  </si>
  <si>
    <t>Kadrina Soojus AS</t>
  </si>
  <si>
    <t>Keila Vesi AS</t>
  </si>
  <si>
    <t>Kiili KVH OÜ</t>
  </si>
  <si>
    <t>Kohila Maja OÜ</t>
  </si>
  <si>
    <t>Kose Vesi OÜ</t>
  </si>
  <si>
    <t>Kuremaa ENVEKO AS</t>
  </si>
  <si>
    <t>Lahevesi AS</t>
  </si>
  <si>
    <t>Matsalu Veevärk AS</t>
  </si>
  <si>
    <t>Põltsamaa Varahalduse OÜ</t>
  </si>
  <si>
    <t>Põlva Vesi  AS</t>
  </si>
  <si>
    <t>Rapla Vesi AS</t>
  </si>
  <si>
    <t>Saku Maja AS</t>
  </si>
  <si>
    <t>Sillamäe Veevärk AS</t>
  </si>
  <si>
    <t>Strantum OÜ</t>
  </si>
  <si>
    <t>Tallinna Vesi AS</t>
  </si>
  <si>
    <t>Tapa Vesi OÜ</t>
  </si>
  <si>
    <t>Tartu Veevärk AS</t>
  </si>
  <si>
    <t>Tõrva Veejõud OÜ</t>
  </si>
  <si>
    <t>Türi Vesi OÜ</t>
  </si>
  <si>
    <t>Valga Vesi AS</t>
  </si>
  <si>
    <t>Vändra</t>
  </si>
  <si>
    <t>Vihula valla Veevärk OÜ</t>
  </si>
  <si>
    <t>Viljandi Veevärk AS</t>
  </si>
  <si>
    <t>sadevesi</t>
  </si>
  <si>
    <t>Paide Vesi AS*</t>
  </si>
  <si>
    <t>* -keskmestatud hind</t>
  </si>
  <si>
    <t>Haapsalu Veevärk AS*</t>
  </si>
  <si>
    <t>vesi</t>
  </si>
  <si>
    <t>kanal</t>
  </si>
  <si>
    <t>Kuressaare Veevärk AS*</t>
  </si>
  <si>
    <t>Kärdla Veevärk AS*</t>
  </si>
  <si>
    <t>Rakvere Vesi AS**</t>
  </si>
  <si>
    <t>**-põhipiirkonna hind</t>
  </si>
  <si>
    <t>elanikud</t>
  </si>
  <si>
    <r>
      <t xml:space="preserve">abonenttasu 1 m3 müügi kohta </t>
    </r>
    <r>
      <rPr>
        <sz val="11"/>
        <color theme="1"/>
        <rFont val="Calibri"/>
        <family val="2"/>
        <charset val="186"/>
      </rPr>
      <t>€</t>
    </r>
  </si>
  <si>
    <t>ettevõtted</t>
  </si>
  <si>
    <r>
      <t>müügitulu vesi tuh</t>
    </r>
    <r>
      <rPr>
        <sz val="11"/>
        <color theme="1"/>
        <rFont val="Calibri"/>
        <family val="2"/>
        <charset val="186"/>
      </rPr>
      <t>€</t>
    </r>
  </si>
  <si>
    <r>
      <t>müügitulu kanal tuh</t>
    </r>
    <r>
      <rPr>
        <sz val="11"/>
        <color theme="1"/>
        <rFont val="Calibri"/>
        <family val="2"/>
        <charset val="186"/>
      </rPr>
      <t>€</t>
    </r>
  </si>
  <si>
    <r>
      <t>tulu 1 m</t>
    </r>
    <r>
      <rPr>
        <sz val="11"/>
        <color theme="1"/>
        <rFont val="Calibri"/>
        <family val="2"/>
        <charset val="186"/>
      </rPr>
      <t>³ kohta koos abonenttasuga €</t>
    </r>
  </si>
  <si>
    <t>eraldi elanike ja ettevõtete vahel arvestust ei peeta</t>
  </si>
  <si>
    <t>Kiviõli Vesi OÜ**</t>
  </si>
  <si>
    <r>
      <t>abonenttasu 1 m</t>
    </r>
    <r>
      <rPr>
        <sz val="11"/>
        <color theme="1"/>
        <rFont val="Calibri"/>
        <family val="2"/>
        <charset val="186"/>
      </rPr>
      <t>³</t>
    </r>
    <r>
      <rPr>
        <sz val="11"/>
        <color theme="1"/>
        <rFont val="Calibri"/>
        <family val="2"/>
        <charset val="186"/>
        <scheme val="minor"/>
      </rPr>
      <t xml:space="preserve"> müügi kohta </t>
    </r>
    <r>
      <rPr>
        <sz val="11"/>
        <color theme="1"/>
        <rFont val="Calibri"/>
        <family val="2"/>
        <charset val="186"/>
      </rPr>
      <t>€</t>
    </r>
  </si>
  <si>
    <r>
      <t xml:space="preserve">Vesi+kanal </t>
    </r>
    <r>
      <rPr>
        <sz val="11"/>
        <color theme="1"/>
        <rFont val="Calibri"/>
        <family val="2"/>
        <charset val="186"/>
      </rPr>
      <t>€+KM</t>
    </r>
  </si>
  <si>
    <r>
      <t>Hind koos abonenttasuga 1 m</t>
    </r>
    <r>
      <rPr>
        <sz val="11"/>
        <color theme="1"/>
        <rFont val="Calibri"/>
        <family val="2"/>
        <charset val="186"/>
      </rPr>
      <t xml:space="preserve">³ kohta € 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</si>
  <si>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</t>
    </r>
  </si>
  <si>
    <t>vesi+kanal</t>
  </si>
  <si>
    <t>elanikud vesi</t>
  </si>
  <si>
    <t>elanikud kanal</t>
  </si>
  <si>
    <t>Pärnu Vesi AS**</t>
  </si>
  <si>
    <t>Paldiski Linnahoolduse  OÜ**</t>
  </si>
  <si>
    <t>Viimsi Vesi AS**</t>
  </si>
  <si>
    <r>
      <t xml:space="preserve">Vesi+kanal </t>
    </r>
    <r>
      <rPr>
        <sz val="11"/>
        <color theme="1"/>
        <rFont val="Calibri"/>
        <family val="2"/>
        <charset val="186"/>
      </rPr>
      <t>€+KM elanik</t>
    </r>
  </si>
  <si>
    <r>
      <t xml:space="preserve">Vesi+kanal </t>
    </r>
    <r>
      <rPr>
        <sz val="11"/>
        <color theme="1"/>
        <rFont val="Calibri"/>
        <family val="2"/>
        <charset val="186"/>
      </rPr>
      <t>€+KM ettevõte</t>
    </r>
  </si>
  <si>
    <t>tulu 1m3 kohta elanik</t>
  </si>
  <si>
    <t>tulu 1 m3 kohta ettevõte</t>
  </si>
  <si>
    <r>
      <t>Hind koos abonenttasuga 1 m</t>
    </r>
    <r>
      <rPr>
        <sz val="11"/>
        <color theme="1"/>
        <rFont val="Calibri"/>
        <family val="2"/>
        <charset val="186"/>
      </rPr>
      <t>³ kohta € +KM elanik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</si>
  <si>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 ettevõte</t>
    </r>
  </si>
  <si>
    <t>Netokäive</t>
  </si>
  <si>
    <t>Toila V.V AS</t>
  </si>
  <si>
    <t>EsmarVesi OÜ</t>
  </si>
  <si>
    <t>Türi Vesi OÜ**</t>
  </si>
  <si>
    <t>Paldiski Linnahoolduse  OÜ</t>
  </si>
  <si>
    <t>Kuremaa Enveko AS*</t>
  </si>
  <si>
    <t>Emajõe Veevärk AS*</t>
  </si>
  <si>
    <t>Järvakandi Komm.OÜ**</t>
  </si>
  <si>
    <t>Jõgeva Veevärk OÜ**</t>
  </si>
  <si>
    <t>Järve Biopuhastus OÜ*</t>
  </si>
  <si>
    <t>Tallinna Vesi AS**</t>
  </si>
  <si>
    <t>Võru Vesi**</t>
  </si>
  <si>
    <t>Põlva Vesi  AS**</t>
  </si>
  <si>
    <t>Rapla Vesi AS**</t>
  </si>
  <si>
    <t>Strantum OÜ**</t>
  </si>
  <si>
    <t>Haapsalu Veevärk AS</t>
  </si>
  <si>
    <t>Kärdla Veevärk AS</t>
  </si>
  <si>
    <t>Kuremaa Enveko AS</t>
  </si>
  <si>
    <t>Paide Vesi AS</t>
  </si>
  <si>
    <t>Pärnu Vesi AS</t>
  </si>
  <si>
    <t>Rakvere Vesi AS</t>
  </si>
  <si>
    <t>Viimsi Vesi AS</t>
  </si>
  <si>
    <t>Võru Vesi</t>
  </si>
  <si>
    <t>Raven OÜ</t>
  </si>
  <si>
    <t>keskmine</t>
  </si>
  <si>
    <t>Abja Elamu OÜ*</t>
  </si>
  <si>
    <t>Kehtna Elamu OÜ</t>
  </si>
  <si>
    <t>Valga Vesi AS*</t>
  </si>
  <si>
    <r>
      <t>Netokäive tuh</t>
    </r>
    <r>
      <rPr>
        <sz val="11"/>
        <color theme="1"/>
        <rFont val="Calibri"/>
        <family val="2"/>
        <charset val="186"/>
      </rPr>
      <t>€</t>
    </r>
  </si>
  <si>
    <t>Võhma ELKO</t>
  </si>
  <si>
    <t>Saarde Kommunaal OÜ</t>
  </si>
  <si>
    <t>Kehtna elamu OÜ*</t>
  </si>
  <si>
    <t>Vändra MP OÜ</t>
  </si>
  <si>
    <t>Põltsamaa Vallavara OÜ**</t>
  </si>
  <si>
    <t>Velko AV OÜ</t>
  </si>
  <si>
    <t>Häädemeeste VK AS</t>
  </si>
  <si>
    <t>I PA 2017</t>
  </si>
  <si>
    <t>Põltsamaa Vallavara OÜ*</t>
  </si>
  <si>
    <t>Tõrva Veejõud OÜ*</t>
  </si>
  <si>
    <t>Saku Maja 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</si>
</sst>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_ ;\-#,##0.000\ 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6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2" borderId="8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5" fillId="2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7" applyNumberFormat="0" applyAlignment="0" applyProtection="0"/>
    <xf numFmtId="0" fontId="13" fillId="21" borderId="12" applyNumberFormat="0" applyAlignment="0" applyProtection="0"/>
    <xf numFmtId="0" fontId="3" fillId="0" borderId="0"/>
    <xf numFmtId="0" fontId="24" fillId="0" borderId="0"/>
  </cellStyleXfs>
  <cellXfs count="10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6" xfId="0" applyBorder="1"/>
    <xf numFmtId="0" fontId="0" fillId="23" borderId="5" xfId="0" applyFill="1" applyBorder="1"/>
    <xf numFmtId="164" fontId="0" fillId="0" borderId="1" xfId="0" applyNumberFormat="1" applyBorder="1"/>
    <xf numFmtId="2" fontId="0" fillId="0" borderId="1" xfId="0" applyNumberFormat="1" applyBorder="1"/>
    <xf numFmtId="0" fontId="14" fillId="23" borderId="1" xfId="1" applyFont="1" applyFill="1" applyBorder="1"/>
    <xf numFmtId="14" fontId="16" fillId="23" borderId="6" xfId="0" applyNumberFormat="1" applyFont="1" applyFill="1" applyBorder="1"/>
    <xf numFmtId="0" fontId="0" fillId="23" borderId="0" xfId="0" applyFill="1"/>
    <xf numFmtId="0" fontId="2" fillId="23" borderId="1" xfId="1" applyFont="1" applyFill="1" applyBorder="1"/>
    <xf numFmtId="0" fontId="0" fillId="24" borderId="1" xfId="0" applyFill="1" applyBorder="1"/>
    <xf numFmtId="0" fontId="0" fillId="0" borderId="13" xfId="0" applyFill="1" applyBorder="1"/>
    <xf numFmtId="2" fontId="0" fillId="0" borderId="0" xfId="0" applyNumberFormat="1"/>
    <xf numFmtId="0" fontId="0" fillId="0" borderId="4" xfId="0" applyBorder="1" applyAlignment="1"/>
    <xf numFmtId="0" fontId="0" fillId="23" borderId="1" xfId="0" applyFill="1" applyBorder="1"/>
    <xf numFmtId="0" fontId="0" fillId="25" borderId="3" xfId="0" applyFill="1" applyBorder="1"/>
    <xf numFmtId="0" fontId="0" fillId="25" borderId="4" xfId="0" applyFill="1" applyBorder="1"/>
    <xf numFmtId="0" fontId="0" fillId="25" borderId="1" xfId="0" applyFill="1" applyBorder="1"/>
    <xf numFmtId="0" fontId="0" fillId="25" borderId="4" xfId="0" applyFill="1" applyBorder="1" applyAlignment="1"/>
    <xf numFmtId="0" fontId="0" fillId="25" borderId="2" xfId="0" applyFill="1" applyBorder="1"/>
    <xf numFmtId="0" fontId="0" fillId="25" borderId="6" xfId="0" applyFill="1" applyBorder="1"/>
    <xf numFmtId="0" fontId="0" fillId="26" borderId="2" xfId="0" applyFill="1" applyBorder="1"/>
    <xf numFmtId="0" fontId="0" fillId="26" borderId="4" xfId="0" applyFill="1" applyBorder="1"/>
    <xf numFmtId="0" fontId="0" fillId="26" borderId="13" xfId="0" applyFill="1" applyBorder="1"/>
    <xf numFmtId="0" fontId="0" fillId="27" borderId="2" xfId="0" applyFill="1" applyBorder="1"/>
    <xf numFmtId="0" fontId="0" fillId="27" borderId="3" xfId="0" applyFill="1" applyBorder="1"/>
    <xf numFmtId="0" fontId="0" fillId="27" borderId="4" xfId="0" applyFill="1" applyBorder="1"/>
    <xf numFmtId="0" fontId="0" fillId="27" borderId="13" xfId="0" applyFill="1" applyBorder="1"/>
    <xf numFmtId="2" fontId="0" fillId="0" borderId="0" xfId="0" applyNumberFormat="1" applyBorder="1"/>
    <xf numFmtId="0" fontId="0" fillId="23" borderId="0" xfId="0" applyFill="1" applyBorder="1"/>
    <xf numFmtId="0" fontId="2" fillId="28" borderId="1" xfId="1" applyFont="1" applyFill="1" applyBorder="1"/>
    <xf numFmtId="0" fontId="0" fillId="28" borderId="1" xfId="0" applyFill="1" applyBorder="1"/>
    <xf numFmtId="2" fontId="0" fillId="28" borderId="1" xfId="0" applyNumberFormat="1" applyFill="1" applyBorder="1"/>
    <xf numFmtId="0" fontId="0" fillId="28" borderId="0" xfId="0" applyFill="1"/>
    <xf numFmtId="0" fontId="0" fillId="25" borderId="4" xfId="0" applyFill="1" applyBorder="1" applyAlignment="1"/>
    <xf numFmtId="0" fontId="0" fillId="29" borderId="3" xfId="0" applyFill="1" applyBorder="1"/>
    <xf numFmtId="0" fontId="0" fillId="29" borderId="13" xfId="0" applyFill="1" applyBorder="1"/>
    <xf numFmtId="0" fontId="0" fillId="29" borderId="2" xfId="0" applyFill="1" applyBorder="1"/>
    <xf numFmtId="0" fontId="0" fillId="29" borderId="4" xfId="0" applyFill="1" applyBorder="1"/>
    <xf numFmtId="0" fontId="0" fillId="25" borderId="4" xfId="0" applyFill="1" applyBorder="1" applyAlignment="1"/>
    <xf numFmtId="0" fontId="0" fillId="27" borderId="0" xfId="0" applyFill="1" applyBorder="1"/>
    <xf numFmtId="0" fontId="0" fillId="29" borderId="2" xfId="0" applyNumberFormat="1" applyFill="1" applyBorder="1" applyAlignment="1">
      <alignment wrapText="1"/>
    </xf>
    <xf numFmtId="0" fontId="0" fillId="25" borderId="4" xfId="0" applyFill="1" applyBorder="1" applyAlignment="1"/>
    <xf numFmtId="0" fontId="0" fillId="30" borderId="13" xfId="0" applyFill="1" applyBorder="1"/>
    <xf numFmtId="0" fontId="0" fillId="30" borderId="5" xfId="0" applyFill="1" applyBorder="1"/>
    <xf numFmtId="0" fontId="0" fillId="30" borderId="6" xfId="0" applyFill="1" applyBorder="1"/>
    <xf numFmtId="0" fontId="0" fillId="25" borderId="14" xfId="0" applyFill="1" applyBorder="1" applyAlignment="1">
      <alignment horizontal="center"/>
    </xf>
    <xf numFmtId="0" fontId="16" fillId="25" borderId="6" xfId="0" applyNumberFormat="1" applyFont="1" applyFill="1" applyBorder="1" applyAlignment="1">
      <alignment horizontal="center"/>
    </xf>
    <xf numFmtId="0" fontId="0" fillId="25" borderId="14" xfId="0" applyFill="1" applyBorder="1"/>
    <xf numFmtId="14" fontId="16" fillId="25" borderId="6" xfId="0" applyNumberFormat="1" applyFont="1" applyFill="1" applyBorder="1"/>
    <xf numFmtId="0" fontId="19" fillId="23" borderId="0" xfId="0" applyFont="1" applyFill="1"/>
    <xf numFmtId="0" fontId="2" fillId="24" borderId="1" xfId="1" applyFont="1" applyFill="1" applyBorder="1"/>
    <xf numFmtId="0" fontId="14" fillId="24" borderId="1" xfId="1" applyFont="1" applyFill="1" applyBorder="1"/>
    <xf numFmtId="0" fontId="0" fillId="31" borderId="1" xfId="0" applyFill="1" applyBorder="1"/>
    <xf numFmtId="165" fontId="0" fillId="0" borderId="1" xfId="0" applyNumberFormat="1" applyBorder="1"/>
    <xf numFmtId="165" fontId="0" fillId="28" borderId="1" xfId="0" applyNumberFormat="1" applyFill="1" applyBorder="1"/>
    <xf numFmtId="2" fontId="0" fillId="23" borderId="1" xfId="0" applyNumberFormat="1" applyFill="1" applyBorder="1"/>
    <xf numFmtId="165" fontId="0" fillId="23" borderId="1" xfId="0" applyNumberFormat="1" applyFill="1" applyBorder="1"/>
    <xf numFmtId="0" fontId="0" fillId="23" borderId="17" xfId="0" applyFill="1" applyBorder="1"/>
    <xf numFmtId="0" fontId="19" fillId="23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17" xfId="0" applyBorder="1"/>
    <xf numFmtId="0" fontId="2" fillId="23" borderId="5" xfId="1" applyFont="1" applyFill="1" applyBorder="1"/>
    <xf numFmtId="0" fontId="2" fillId="23" borderId="17" xfId="1" applyFont="1" applyFill="1" applyBorder="1"/>
    <xf numFmtId="164" fontId="0" fillId="23" borderId="1" xfId="0" applyNumberFormat="1" applyFill="1" applyBorder="1"/>
    <xf numFmtId="0" fontId="21" fillId="23" borderId="18" xfId="1" applyFont="1" applyFill="1" applyBorder="1"/>
    <xf numFmtId="0" fontId="0" fillId="23" borderId="18" xfId="0" applyFont="1" applyFill="1" applyBorder="1"/>
    <xf numFmtId="0" fontId="0" fillId="0" borderId="18" xfId="0" applyBorder="1"/>
    <xf numFmtId="2" fontId="0" fillId="0" borderId="18" xfId="0" applyNumberFormat="1" applyBorder="1"/>
    <xf numFmtId="0" fontId="2" fillId="32" borderId="1" xfId="1" applyFont="1" applyFill="1" applyBorder="1"/>
    <xf numFmtId="0" fontId="0" fillId="32" borderId="1" xfId="0" applyFill="1" applyBorder="1"/>
    <xf numFmtId="2" fontId="0" fillId="32" borderId="1" xfId="0" applyNumberFormat="1" applyFill="1" applyBorder="1"/>
    <xf numFmtId="0" fontId="24" fillId="23" borderId="2" xfId="38" applyFont="1" applyFill="1" applyBorder="1"/>
    <xf numFmtId="165" fontId="0" fillId="32" borderId="1" xfId="0" applyNumberFormat="1" applyFill="1" applyBorder="1"/>
    <xf numFmtId="0" fontId="0" fillId="32" borderId="0" xfId="0" applyFill="1"/>
    <xf numFmtId="0" fontId="2" fillId="32" borderId="18" xfId="1" applyFont="1" applyFill="1" applyBorder="1"/>
    <xf numFmtId="0" fontId="0" fillId="32" borderId="18" xfId="0" applyFill="1" applyBorder="1"/>
    <xf numFmtId="2" fontId="0" fillId="32" borderId="18" xfId="0" applyNumberFormat="1" applyFill="1" applyBorder="1"/>
    <xf numFmtId="165" fontId="0" fillId="32" borderId="18" xfId="0" applyNumberFormat="1" applyFill="1" applyBorder="1"/>
    <xf numFmtId="0" fontId="14" fillId="32" borderId="1" xfId="1" applyFont="1" applyFill="1" applyBorder="1"/>
    <xf numFmtId="164" fontId="0" fillId="32" borderId="1" xfId="0" applyNumberFormat="1" applyFill="1" applyBorder="1"/>
    <xf numFmtId="166" fontId="20" fillId="32" borderId="1" xfId="37" applyNumberFormat="1" applyFont="1" applyFill="1" applyBorder="1" applyAlignment="1">
      <alignment horizontal="right"/>
    </xf>
    <xf numFmtId="2" fontId="0" fillId="23" borderId="18" xfId="0" applyNumberFormat="1" applyFill="1" applyBorder="1"/>
    <xf numFmtId="0" fontId="0" fillId="31" borderId="2" xfId="0" applyFill="1" applyBorder="1" applyAlignment="1">
      <alignment horizontal="center"/>
    </xf>
    <xf numFmtId="0" fontId="0" fillId="31" borderId="4" xfId="0" applyFill="1" applyBorder="1" applyAlignment="1">
      <alignment horizontal="center"/>
    </xf>
    <xf numFmtId="0" fontId="0" fillId="31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5" borderId="2" xfId="0" applyFill="1" applyBorder="1" applyAlignment="1"/>
    <xf numFmtId="0" fontId="0" fillId="25" borderId="3" xfId="0" applyFill="1" applyBorder="1" applyAlignment="1"/>
    <xf numFmtId="0" fontId="0" fillId="25" borderId="4" xfId="0" applyFill="1" applyBorder="1" applyAlignment="1"/>
    <xf numFmtId="0" fontId="0" fillId="25" borderId="2" xfId="0" applyFill="1" applyBorder="1" applyAlignment="1">
      <alignment wrapText="1"/>
    </xf>
    <xf numFmtId="0" fontId="0" fillId="25" borderId="3" xfId="0" applyFill="1" applyBorder="1" applyAlignment="1">
      <alignment wrapText="1"/>
    </xf>
    <xf numFmtId="0" fontId="0" fillId="25" borderId="4" xfId="0" applyFill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39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heck Cell" xfId="27" xr:uid="{00000000-0005-0000-0000-000019000000}"/>
    <cellStyle name="Explanatory Text" xfId="28" xr:uid="{00000000-0005-0000-0000-00001A000000}"/>
    <cellStyle name="Good" xfId="29" xr:uid="{00000000-0005-0000-0000-00001B000000}"/>
    <cellStyle name="Halb 2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Normaallaad" xfId="0" builtinId="0"/>
    <cellStyle name="Normaallaad 2" xfId="1" xr:uid="{00000000-0005-0000-0000-000023000000}"/>
    <cellStyle name="Normaallaad_Leht1" xfId="38" xr:uid="{00000000-0005-0000-0000-000024000000}"/>
    <cellStyle name="Normal 2 2" xfId="37" xr:uid="{00000000-0005-0000-0000-000025000000}"/>
    <cellStyle name="Output" xfId="36" xr:uid="{00000000-0005-0000-0000-000026000000}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</a:t>
            </a:r>
            <a:r>
              <a:rPr lang="et-EE" baseline="0"/>
              <a:t> hind elanikele seisuga 30.06.2017(ilma km-ta)</a:t>
            </a:r>
            <a:endParaRPr lang="et-EE"/>
          </a:p>
        </c:rich>
      </c:tx>
      <c:layout>
        <c:manualLayout>
          <c:xMode val="edge"/>
          <c:yMode val="edge"/>
          <c:x val="0.22311044930271973"/>
          <c:y val="2.46261683925760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'!$B$3:$B$53</c:f>
            </c:numRef>
          </c:val>
          <c:extLst>
            <c:ext xmlns:c16="http://schemas.microsoft.com/office/drawing/2014/chart" uri="{C3380CC4-5D6E-409C-BE32-E72D297353CC}">
              <c16:uniqueId val="{00000000-E1CF-40A8-A006-CAB5F47FC721}"/>
            </c:ext>
          </c:extLst>
        </c:ser>
        <c:ser>
          <c:idx val="1"/>
          <c:order val="1"/>
          <c:tx>
            <c:strRef>
              <c:f>'elanike vee ja kanali hind 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'!$C$3:$C$53</c:f>
            </c:numRef>
          </c:val>
          <c:extLst>
            <c:ext xmlns:c16="http://schemas.microsoft.com/office/drawing/2014/chart" uri="{C3380CC4-5D6E-409C-BE32-E72D297353CC}">
              <c16:uniqueId val="{00000001-E1CF-40A8-A006-CAB5F47FC721}"/>
            </c:ext>
          </c:extLst>
        </c:ser>
        <c:ser>
          <c:idx val="2"/>
          <c:order val="2"/>
          <c:tx>
            <c:strRef>
              <c:f>'elanike vee ja kanali hind 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'!$D$3:$D$53</c:f>
            </c:numRef>
          </c:val>
          <c:extLst>
            <c:ext xmlns:c16="http://schemas.microsoft.com/office/drawing/2014/chart" uri="{C3380CC4-5D6E-409C-BE32-E72D297353CC}">
              <c16:uniqueId val="{00000002-E1CF-40A8-A006-CAB5F47FC721}"/>
            </c:ext>
          </c:extLst>
        </c:ser>
        <c:ser>
          <c:idx val="3"/>
          <c:order val="3"/>
          <c:tx>
            <c:strRef>
              <c:f>'elanike vee ja kanali hind 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'!$E$3:$E$53</c:f>
            </c:numRef>
          </c:val>
          <c:extLst>
            <c:ext xmlns:c16="http://schemas.microsoft.com/office/drawing/2014/chart" uri="{C3380CC4-5D6E-409C-BE32-E72D297353CC}">
              <c16:uniqueId val="{00000003-E1CF-40A8-A006-CAB5F47FC721}"/>
            </c:ext>
          </c:extLst>
        </c:ser>
        <c:ser>
          <c:idx val="4"/>
          <c:order val="4"/>
          <c:tx>
            <c:strRef>
              <c:f>'elanike vee ja kanali hind 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'!$F$3:$F$53</c:f>
            </c:numRef>
          </c:val>
          <c:extLst>
            <c:ext xmlns:c16="http://schemas.microsoft.com/office/drawing/2014/chart" uri="{C3380CC4-5D6E-409C-BE32-E72D297353CC}">
              <c16:uniqueId val="{00000004-E1CF-40A8-A006-CAB5F47FC721}"/>
            </c:ext>
          </c:extLst>
        </c:ser>
        <c:ser>
          <c:idx val="5"/>
          <c:order val="5"/>
          <c:tx>
            <c:strRef>
              <c:f>'elanike vee ja kanali hind 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'!$G$3:$G$53</c:f>
            </c:numRef>
          </c:val>
          <c:extLst>
            <c:ext xmlns:c16="http://schemas.microsoft.com/office/drawing/2014/chart" uri="{C3380CC4-5D6E-409C-BE32-E72D297353CC}">
              <c16:uniqueId val="{00000005-E1CF-40A8-A006-CAB5F47FC721}"/>
            </c:ext>
          </c:extLst>
        </c:ser>
        <c:ser>
          <c:idx val="6"/>
          <c:order val="6"/>
          <c:tx>
            <c:strRef>
              <c:f>'elanike vee ja kanali hind 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'!$H$3:$H$53</c:f>
            </c:numRef>
          </c:val>
          <c:extLst>
            <c:ext xmlns:c16="http://schemas.microsoft.com/office/drawing/2014/chart" uri="{C3380CC4-5D6E-409C-BE32-E72D297353CC}">
              <c16:uniqueId val="{00000006-E1CF-40A8-A006-CAB5F47FC721}"/>
            </c:ext>
          </c:extLst>
        </c:ser>
        <c:ser>
          <c:idx val="7"/>
          <c:order val="7"/>
          <c:tx>
            <c:strRef>
              <c:f>'elanike vee ja kanali hind '!$I$1:$I$2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'!$I$3:$I$53</c:f>
              <c:numCache>
                <c:formatCode>General</c:formatCode>
                <c:ptCount val="51"/>
                <c:pt idx="0">
                  <c:v>0</c:v>
                </c:pt>
                <c:pt idx="1">
                  <c:v>1.1859999999999999</c:v>
                </c:pt>
                <c:pt idx="2" formatCode="0.00">
                  <c:v>1.2031860535016532</c:v>
                </c:pt>
                <c:pt idx="3">
                  <c:v>0.73</c:v>
                </c:pt>
                <c:pt idx="4">
                  <c:v>0.9</c:v>
                </c:pt>
                <c:pt idx="5">
                  <c:v>0.97</c:v>
                </c:pt>
                <c:pt idx="6">
                  <c:v>1.2</c:v>
                </c:pt>
                <c:pt idx="7">
                  <c:v>0.94799999999999995</c:v>
                </c:pt>
                <c:pt idx="8">
                  <c:v>1.2210000000000001</c:v>
                </c:pt>
                <c:pt idx="9">
                  <c:v>1.02</c:v>
                </c:pt>
                <c:pt idx="10">
                  <c:v>0.77500000000000002</c:v>
                </c:pt>
                <c:pt idx="11">
                  <c:v>1.36</c:v>
                </c:pt>
                <c:pt idx="12">
                  <c:v>1.4650000000000001</c:v>
                </c:pt>
                <c:pt idx="13">
                  <c:v>1.1200000000000001</c:v>
                </c:pt>
                <c:pt idx="14">
                  <c:v>1.32</c:v>
                </c:pt>
                <c:pt idx="15">
                  <c:v>1.1000000000000001</c:v>
                </c:pt>
                <c:pt idx="16">
                  <c:v>1</c:v>
                </c:pt>
                <c:pt idx="17">
                  <c:v>1.4570000000000001</c:v>
                </c:pt>
                <c:pt idx="18" formatCode="0.00">
                  <c:v>0.89987951569258728</c:v>
                </c:pt>
                <c:pt idx="19">
                  <c:v>1.23</c:v>
                </c:pt>
                <c:pt idx="20">
                  <c:v>1.33</c:v>
                </c:pt>
                <c:pt idx="21">
                  <c:v>0.93300000000000005</c:v>
                </c:pt>
                <c:pt idx="22">
                  <c:v>0.85</c:v>
                </c:pt>
                <c:pt idx="23">
                  <c:v>0.875</c:v>
                </c:pt>
                <c:pt idx="24">
                  <c:v>1.62</c:v>
                </c:pt>
                <c:pt idx="25">
                  <c:v>1.43</c:v>
                </c:pt>
                <c:pt idx="26">
                  <c:v>0.74</c:v>
                </c:pt>
                <c:pt idx="27">
                  <c:v>1.1000000000000001</c:v>
                </c:pt>
                <c:pt idx="28">
                  <c:v>0.76</c:v>
                </c:pt>
                <c:pt idx="29">
                  <c:v>2.09</c:v>
                </c:pt>
                <c:pt idx="30">
                  <c:v>0.95799999999999996</c:v>
                </c:pt>
                <c:pt idx="31">
                  <c:v>1.25</c:v>
                </c:pt>
                <c:pt idx="32">
                  <c:v>0.93</c:v>
                </c:pt>
                <c:pt idx="33">
                  <c:v>1.1200000000000001</c:v>
                </c:pt>
                <c:pt idx="34">
                  <c:v>0.95</c:v>
                </c:pt>
                <c:pt idx="35">
                  <c:v>0.9</c:v>
                </c:pt>
                <c:pt idx="36">
                  <c:v>0.61599999999999999</c:v>
                </c:pt>
                <c:pt idx="37">
                  <c:v>1.53</c:v>
                </c:pt>
                <c:pt idx="38">
                  <c:v>1.4057232751516968</c:v>
                </c:pt>
                <c:pt idx="39">
                  <c:v>1.04</c:v>
                </c:pt>
                <c:pt idx="40">
                  <c:v>1</c:v>
                </c:pt>
                <c:pt idx="41">
                  <c:v>0.879</c:v>
                </c:pt>
                <c:pt idx="42">
                  <c:v>0.81</c:v>
                </c:pt>
                <c:pt idx="43">
                  <c:v>1.6</c:v>
                </c:pt>
                <c:pt idx="44">
                  <c:v>1.25</c:v>
                </c:pt>
                <c:pt idx="45">
                  <c:v>0.77</c:v>
                </c:pt>
                <c:pt idx="46">
                  <c:v>0.93</c:v>
                </c:pt>
                <c:pt idx="47">
                  <c:v>0.85</c:v>
                </c:pt>
                <c:pt idx="48" formatCode="0.00">
                  <c:v>1.0802508264754456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CF-40A8-A006-CAB5F47FC721}"/>
            </c:ext>
          </c:extLst>
        </c:ser>
        <c:ser>
          <c:idx val="8"/>
          <c:order val="8"/>
          <c:tx>
            <c:strRef>
              <c:f>'elanike vee ja kanali hind 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'!$J$3:$J$53</c:f>
            </c:numRef>
          </c:val>
          <c:extLst>
            <c:ext xmlns:c16="http://schemas.microsoft.com/office/drawing/2014/chart" uri="{C3380CC4-5D6E-409C-BE32-E72D297353CC}">
              <c16:uniqueId val="{00000008-E1CF-40A8-A006-CAB5F47FC721}"/>
            </c:ext>
          </c:extLst>
        </c:ser>
        <c:ser>
          <c:idx val="9"/>
          <c:order val="9"/>
          <c:tx>
            <c:strRef>
              <c:f>'elanike vee ja kanali hind '!$K$1:$K$2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8">
                  <c:v>keskmine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'!$K$3:$K$53</c:f>
              <c:numCache>
                <c:formatCode>General</c:formatCode>
                <c:ptCount val="51"/>
                <c:pt idx="0">
                  <c:v>0</c:v>
                </c:pt>
                <c:pt idx="1">
                  <c:v>1.3129999999999999</c:v>
                </c:pt>
                <c:pt idx="2" formatCode="0.00">
                  <c:v>1.483279355697094</c:v>
                </c:pt>
                <c:pt idx="3">
                  <c:v>0.59</c:v>
                </c:pt>
                <c:pt idx="4">
                  <c:v>1.28</c:v>
                </c:pt>
                <c:pt idx="5">
                  <c:v>1.55</c:v>
                </c:pt>
                <c:pt idx="6">
                  <c:v>1.8</c:v>
                </c:pt>
                <c:pt idx="7">
                  <c:v>1.1299999999999999</c:v>
                </c:pt>
                <c:pt idx="8">
                  <c:v>0.72399999999999998</c:v>
                </c:pt>
                <c:pt idx="9">
                  <c:v>1.65</c:v>
                </c:pt>
                <c:pt idx="10">
                  <c:v>1.851</c:v>
                </c:pt>
                <c:pt idx="11">
                  <c:v>1.5649999999999999</c:v>
                </c:pt>
                <c:pt idx="12">
                  <c:v>2.1</c:v>
                </c:pt>
                <c:pt idx="13">
                  <c:v>1.37</c:v>
                </c:pt>
                <c:pt idx="14">
                  <c:v>1.81</c:v>
                </c:pt>
                <c:pt idx="15">
                  <c:v>2.09</c:v>
                </c:pt>
                <c:pt idx="16">
                  <c:v>2.08</c:v>
                </c:pt>
                <c:pt idx="17">
                  <c:v>1.871</c:v>
                </c:pt>
                <c:pt idx="18" formatCode="0.00">
                  <c:v>1.7051181919742162</c:v>
                </c:pt>
                <c:pt idx="19">
                  <c:v>1.95</c:v>
                </c:pt>
                <c:pt idx="20">
                  <c:v>1.67</c:v>
                </c:pt>
                <c:pt idx="21">
                  <c:v>2.1269999999999998</c:v>
                </c:pt>
                <c:pt idx="22">
                  <c:v>1.1499999999999999</c:v>
                </c:pt>
                <c:pt idx="23">
                  <c:v>1.375</c:v>
                </c:pt>
                <c:pt idx="24">
                  <c:v>1.77</c:v>
                </c:pt>
                <c:pt idx="25">
                  <c:v>1.5</c:v>
                </c:pt>
                <c:pt idx="26">
                  <c:v>1.49</c:v>
                </c:pt>
                <c:pt idx="27">
                  <c:v>1.05</c:v>
                </c:pt>
                <c:pt idx="28">
                  <c:v>1.1399999999999999</c:v>
                </c:pt>
                <c:pt idx="29">
                  <c:v>2.11</c:v>
                </c:pt>
                <c:pt idx="30">
                  <c:v>1.2829999999999999</c:v>
                </c:pt>
                <c:pt idx="31">
                  <c:v>1.3</c:v>
                </c:pt>
                <c:pt idx="32">
                  <c:v>0.83</c:v>
                </c:pt>
                <c:pt idx="33">
                  <c:v>1.69</c:v>
                </c:pt>
                <c:pt idx="34">
                  <c:v>0.78</c:v>
                </c:pt>
                <c:pt idx="35">
                  <c:v>1.18</c:v>
                </c:pt>
                <c:pt idx="36">
                  <c:v>1.08</c:v>
                </c:pt>
                <c:pt idx="37">
                  <c:v>1.6</c:v>
                </c:pt>
                <c:pt idx="38">
                  <c:v>2.1559583045799586</c:v>
                </c:pt>
                <c:pt idx="39">
                  <c:v>1.254</c:v>
                </c:pt>
                <c:pt idx="40">
                  <c:v>1.63</c:v>
                </c:pt>
                <c:pt idx="41">
                  <c:v>1.915</c:v>
                </c:pt>
                <c:pt idx="42">
                  <c:v>1.55</c:v>
                </c:pt>
                <c:pt idx="43">
                  <c:v>2.85</c:v>
                </c:pt>
                <c:pt idx="44">
                  <c:v>1.95</c:v>
                </c:pt>
                <c:pt idx="45">
                  <c:v>1.08</c:v>
                </c:pt>
                <c:pt idx="46">
                  <c:v>1.25</c:v>
                </c:pt>
                <c:pt idx="47">
                  <c:v>1.43</c:v>
                </c:pt>
                <c:pt idx="48" formatCode="0.00">
                  <c:v>1.5036671457925799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1CF-40A8-A006-CAB5F47FC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694456"/>
        <c:axId val="456692888"/>
      </c:barChart>
      <c:catAx>
        <c:axId val="456694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6692888"/>
        <c:crosses val="autoZero"/>
        <c:auto val="1"/>
        <c:lblAlgn val="ctr"/>
        <c:lblOffset val="100"/>
        <c:noMultiLvlLbl val="0"/>
      </c:catAx>
      <c:valAx>
        <c:axId val="456692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6694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vee ja kanalisatsiooniteenuse 1m3 kohta koos abonenttasuga  30.06.2017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2'!$AC$1:$AC$2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2'!$AC$3:$AC$53</c:f>
            </c:numRef>
          </c:val>
          <c:extLst>
            <c:ext xmlns:c16="http://schemas.microsoft.com/office/drawing/2014/chart" uri="{C3380CC4-5D6E-409C-BE32-E72D297353CC}">
              <c16:uniqueId val="{00000000-F83D-406D-93CA-A6205E49326B}"/>
            </c:ext>
          </c:extLst>
        </c:ser>
        <c:ser>
          <c:idx val="1"/>
          <c:order val="1"/>
          <c:tx>
            <c:strRef>
              <c:f>'graafik 2'!$AD$1:$AD$2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2'!$AD$3:$AD$53</c:f>
            </c:numRef>
          </c:val>
          <c:extLst>
            <c:ext xmlns:c16="http://schemas.microsoft.com/office/drawing/2014/chart" uri="{C3380CC4-5D6E-409C-BE32-E72D297353CC}">
              <c16:uniqueId val="{00000001-F83D-406D-93CA-A6205E49326B}"/>
            </c:ext>
          </c:extLst>
        </c:ser>
        <c:ser>
          <c:idx val="2"/>
          <c:order val="2"/>
          <c:tx>
            <c:strRef>
              <c:f>'graafik 2'!$AE$1:$AE$2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2'!$AE$3:$AE$53</c:f>
            </c:numRef>
          </c:val>
          <c:extLst>
            <c:ext xmlns:c16="http://schemas.microsoft.com/office/drawing/2014/chart" uri="{C3380CC4-5D6E-409C-BE32-E72D297353CC}">
              <c16:uniqueId val="{00000002-F83D-406D-93CA-A6205E49326B}"/>
            </c:ext>
          </c:extLst>
        </c:ser>
        <c:ser>
          <c:idx val="3"/>
          <c:order val="3"/>
          <c:tx>
            <c:strRef>
              <c:f>'graafik 2'!$AF$1:$AF$2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2'!$AF$3:$AF$53</c:f>
            </c:numRef>
          </c:val>
          <c:extLst>
            <c:ext xmlns:c16="http://schemas.microsoft.com/office/drawing/2014/chart" uri="{C3380CC4-5D6E-409C-BE32-E72D297353CC}">
              <c16:uniqueId val="{00000003-F83D-406D-93CA-A6205E49326B}"/>
            </c:ext>
          </c:extLst>
        </c:ser>
        <c:ser>
          <c:idx val="4"/>
          <c:order val="4"/>
          <c:tx>
            <c:strRef>
              <c:f>'graafik 2'!$AG$1:$AG$2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2'!$AG$3:$AG$53</c:f>
            </c:numRef>
          </c:val>
          <c:extLst>
            <c:ext xmlns:c16="http://schemas.microsoft.com/office/drawing/2014/chart" uri="{C3380CC4-5D6E-409C-BE32-E72D297353CC}">
              <c16:uniqueId val="{00000004-F83D-406D-93CA-A6205E49326B}"/>
            </c:ext>
          </c:extLst>
        </c:ser>
        <c:ser>
          <c:idx val="5"/>
          <c:order val="5"/>
          <c:tx>
            <c:strRef>
              <c:f>'graafik 2'!$AH$1:$AH$2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2'!$AH$3:$AH$53</c:f>
            </c:numRef>
          </c:val>
          <c:extLst>
            <c:ext xmlns:c16="http://schemas.microsoft.com/office/drawing/2014/chart" uri="{C3380CC4-5D6E-409C-BE32-E72D297353CC}">
              <c16:uniqueId val="{00000005-F83D-406D-93CA-A6205E49326B}"/>
            </c:ext>
          </c:extLst>
        </c:ser>
        <c:ser>
          <c:idx val="6"/>
          <c:order val="6"/>
          <c:tx>
            <c:strRef>
              <c:f>'graafik 2'!$AI$1:$AI$2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2'!$AI$3:$AI$53</c:f>
            </c:numRef>
          </c:val>
          <c:extLst>
            <c:ext xmlns:c16="http://schemas.microsoft.com/office/drawing/2014/chart" uri="{C3380CC4-5D6E-409C-BE32-E72D297353CC}">
              <c16:uniqueId val="{00000006-F83D-406D-93CA-A6205E49326B}"/>
            </c:ext>
          </c:extLst>
        </c:ser>
        <c:ser>
          <c:idx val="7"/>
          <c:order val="7"/>
          <c:tx>
            <c:strRef>
              <c:f>'graafik 2'!$AJ$1:$AJ$2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2'!$AJ$3:$AJ$53</c:f>
            </c:numRef>
          </c:val>
          <c:extLst>
            <c:ext xmlns:c16="http://schemas.microsoft.com/office/drawing/2014/chart" uri="{C3380CC4-5D6E-409C-BE32-E72D297353CC}">
              <c16:uniqueId val="{00000007-F83D-406D-93CA-A6205E49326B}"/>
            </c:ext>
          </c:extLst>
        </c:ser>
        <c:ser>
          <c:idx val="8"/>
          <c:order val="8"/>
          <c:tx>
            <c:strRef>
              <c:f>'graafik 2'!$AK$1:$AK$2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2'!$AK$3:$AK$53</c:f>
            </c:numRef>
          </c:val>
          <c:extLst>
            <c:ext xmlns:c16="http://schemas.microsoft.com/office/drawing/2014/chart" uri="{C3380CC4-5D6E-409C-BE32-E72D297353CC}">
              <c16:uniqueId val="{00000008-F83D-406D-93CA-A6205E49326B}"/>
            </c:ext>
          </c:extLst>
        </c:ser>
        <c:ser>
          <c:idx val="9"/>
          <c:order val="9"/>
          <c:tx>
            <c:strRef>
              <c:f>'graafik 2'!$AL$1:$AL$2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2'!$AL$3:$AL$53</c:f>
            </c:numRef>
          </c:val>
          <c:extLst>
            <c:ext xmlns:c16="http://schemas.microsoft.com/office/drawing/2014/chart" uri="{C3380CC4-5D6E-409C-BE32-E72D297353CC}">
              <c16:uniqueId val="{00000009-F83D-406D-93CA-A6205E49326B}"/>
            </c:ext>
          </c:extLst>
        </c:ser>
        <c:ser>
          <c:idx val="10"/>
          <c:order val="10"/>
          <c:tx>
            <c:strRef>
              <c:f>'graafik 2'!$AM$1:$AM$2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2'!$AM$3:$AM$53</c:f>
            </c:numRef>
          </c:val>
          <c:extLst>
            <c:ext xmlns:c16="http://schemas.microsoft.com/office/drawing/2014/chart" uri="{C3380CC4-5D6E-409C-BE32-E72D297353CC}">
              <c16:uniqueId val="{0000000A-F83D-406D-93CA-A6205E49326B}"/>
            </c:ext>
          </c:extLst>
        </c:ser>
        <c:ser>
          <c:idx val="11"/>
          <c:order val="11"/>
          <c:tx>
            <c:strRef>
              <c:f>'graafik 2'!$AN$1:$AN$2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2'!$AN$3:$AN$53</c:f>
            </c:numRef>
          </c:val>
          <c:extLst>
            <c:ext xmlns:c16="http://schemas.microsoft.com/office/drawing/2014/chart" uri="{C3380CC4-5D6E-409C-BE32-E72D297353CC}">
              <c16:uniqueId val="{0000000B-F83D-406D-93CA-A6205E49326B}"/>
            </c:ext>
          </c:extLst>
        </c:ser>
        <c:ser>
          <c:idx val="12"/>
          <c:order val="12"/>
          <c:tx>
            <c:strRef>
              <c:f>'graafik 2'!$AO$1:$AO$2</c:f>
              <c:strCache>
                <c:ptCount val="2"/>
                <c:pt idx="0">
                  <c:v>tulu 1m3 kohta elanik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2'!$AO$3:$AO$53</c:f>
              <c:numCache>
                <c:formatCode>0.00</c:formatCode>
                <c:ptCount val="51"/>
                <c:pt idx="1">
                  <c:v>2.4984551906671344</c:v>
                </c:pt>
                <c:pt idx="2">
                  <c:v>2.686465409198747</c:v>
                </c:pt>
                <c:pt idx="3">
                  <c:v>1.5468865369485996</c:v>
                </c:pt>
                <c:pt idx="4">
                  <c:v>2.17742573082643</c:v>
                </c:pt>
                <c:pt idx="5">
                  <c:v>2.788504344991364</c:v>
                </c:pt>
                <c:pt idx="6">
                  <c:v>3.0000184585650853</c:v>
                </c:pt>
                <c:pt idx="7">
                  <c:v>2.077568476964653</c:v>
                </c:pt>
                <c:pt idx="8">
                  <c:v>1.9446057608746292</c:v>
                </c:pt>
                <c:pt idx="9">
                  <c:v>2.6700095095053369</c:v>
                </c:pt>
                <c:pt idx="10">
                  <c:v>2.625982958129601</c:v>
                </c:pt>
                <c:pt idx="11">
                  <c:v>2.924974737979809</c:v>
                </c:pt>
                <c:pt idx="12">
                  <c:v>3.286175534644836</c:v>
                </c:pt>
                <c:pt idx="13">
                  <c:v>2.4900410224159075</c:v>
                </c:pt>
                <c:pt idx="14">
                  <c:v>3.2926224218429838</c:v>
                </c:pt>
                <c:pt idx="15">
                  <c:v>3.1939317675910814</c:v>
                </c:pt>
                <c:pt idx="16">
                  <c:v>3.3607919499909116</c:v>
                </c:pt>
                <c:pt idx="17">
                  <c:v>3.4658181352900543</c:v>
                </c:pt>
                <c:pt idx="18">
                  <c:v>2.6064403140117016</c:v>
                </c:pt>
                <c:pt idx="19">
                  <c:v>3.180005899123719</c:v>
                </c:pt>
                <c:pt idx="20">
                  <c:v>3.0238206872673694</c:v>
                </c:pt>
                <c:pt idx="21">
                  <c:v>3.0607543175712073</c:v>
                </c:pt>
                <c:pt idx="22">
                  <c:v>2.0001203663654445</c:v>
                </c:pt>
                <c:pt idx="23">
                  <c:v>2.2509291015941693</c:v>
                </c:pt>
                <c:pt idx="24">
                  <c:v>3.4075941907704297</c:v>
                </c:pt>
                <c:pt idx="25">
                  <c:v>2.6463415224371616</c:v>
                </c:pt>
                <c:pt idx="26">
                  <c:v>2.23258516623785</c:v>
                </c:pt>
                <c:pt idx="27">
                  <c:v>2.1500027065026357</c:v>
                </c:pt>
                <c:pt idx="28">
                  <c:v>1.8998353923485622</c:v>
                </c:pt>
                <c:pt idx="29">
                  <c:v>4.0812444333618219</c:v>
                </c:pt>
                <c:pt idx="30">
                  <c:v>2.2651924393365395</c:v>
                </c:pt>
                <c:pt idx="31">
                  <c:v>2.5528116985009071</c:v>
                </c:pt>
                <c:pt idx="32">
                  <c:v>1.7602403958422204</c:v>
                </c:pt>
                <c:pt idx="33">
                  <c:v>2.8100107785078068</c:v>
                </c:pt>
                <c:pt idx="34">
                  <c:v>1.7300597311937538</c:v>
                </c:pt>
                <c:pt idx="35">
                  <c:v>2.0799760172444257</c:v>
                </c:pt>
                <c:pt idx="36">
                  <c:v>1.696349866166456</c:v>
                </c:pt>
                <c:pt idx="37">
                  <c:v>3.9668329840031036</c:v>
                </c:pt>
                <c:pt idx="38">
                  <c:v>3.5616815797316557</c:v>
                </c:pt>
                <c:pt idx="39">
                  <c:v>2.2941767983139503</c:v>
                </c:pt>
                <c:pt idx="40">
                  <c:v>2</c:v>
                </c:pt>
                <c:pt idx="41">
                  <c:v>2.7939532178246305</c:v>
                </c:pt>
                <c:pt idx="42">
                  <c:v>2.3599851126979252</c:v>
                </c:pt>
                <c:pt idx="43">
                  <c:v>8.7736091737296</c:v>
                </c:pt>
                <c:pt idx="44">
                  <c:v>3.1957898982937909</c:v>
                </c:pt>
                <c:pt idx="45">
                  <c:v>1.3850816676439146</c:v>
                </c:pt>
                <c:pt idx="46">
                  <c:v>2.1799604406627933</c:v>
                </c:pt>
                <c:pt idx="47">
                  <c:v>2.3178102388952988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3D-406D-93CA-A6205E49326B}"/>
            </c:ext>
          </c:extLst>
        </c:ser>
        <c:ser>
          <c:idx val="13"/>
          <c:order val="13"/>
          <c:tx>
            <c:strRef>
              <c:f>'graafik 2'!$AP$1:$AP$2</c:f>
              <c:strCache>
                <c:ptCount val="2"/>
                <c:pt idx="0">
                  <c:v>tulu 1 m3 kohta ettevõte</c:v>
                </c:pt>
              </c:strCache>
            </c:strRef>
          </c:tx>
          <c:invertIfNegative val="0"/>
          <c:cat>
            <c:strRef>
              <c:f>'graafik 2'!$A$3:$AB$53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'graafik 2'!$AP$3:$AP$53</c:f>
              <c:numCache>
                <c:formatCode>0.00</c:formatCode>
                <c:ptCount val="51"/>
                <c:pt idx="1">
                  <c:v>2.5936473561454227</c:v>
                </c:pt>
                <c:pt idx="2">
                  <c:v>2.9991123000958408</c:v>
                </c:pt>
                <c:pt idx="3">
                  <c:v>0</c:v>
                </c:pt>
                <c:pt idx="4">
                  <c:v>2.3501496921201879</c:v>
                </c:pt>
                <c:pt idx="5">
                  <c:v>2.6363286119197475</c:v>
                </c:pt>
                <c:pt idx="6">
                  <c:v>3.2543993961613111</c:v>
                </c:pt>
                <c:pt idx="7">
                  <c:v>2.0774312896405922</c:v>
                </c:pt>
                <c:pt idx="8">
                  <c:v>2.2696987094040701</c:v>
                </c:pt>
                <c:pt idx="9">
                  <c:v>2.6157732360127302</c:v>
                </c:pt>
                <c:pt idx="10">
                  <c:v>2.6259940076426038</c:v>
                </c:pt>
                <c:pt idx="11">
                  <c:v>3.0146653220700914</c:v>
                </c:pt>
                <c:pt idx="12">
                  <c:v>3.2101610679206187</c:v>
                </c:pt>
                <c:pt idx="13">
                  <c:v>2.489987331528726</c:v>
                </c:pt>
                <c:pt idx="14">
                  <c:v>4.6337080220061999</c:v>
                </c:pt>
                <c:pt idx="15">
                  <c:v>3.7228339283628165</c:v>
                </c:pt>
                <c:pt idx="16">
                  <c:v>3.3622610036666645</c:v>
                </c:pt>
                <c:pt idx="17">
                  <c:v>3.3533058724858211</c:v>
                </c:pt>
                <c:pt idx="18">
                  <c:v>3.1344336968832831</c:v>
                </c:pt>
                <c:pt idx="19">
                  <c:v>3.1800646830530397</c:v>
                </c:pt>
                <c:pt idx="20">
                  <c:v>2.9461976780142241</c:v>
                </c:pt>
                <c:pt idx="21">
                  <c:v>3.5109715571394697</c:v>
                </c:pt>
                <c:pt idx="22">
                  <c:v>2.7163386139322903</c:v>
                </c:pt>
                <c:pt idx="23">
                  <c:v>1.9627036514560969</c:v>
                </c:pt>
                <c:pt idx="24">
                  <c:v>3.367662951859498</c:v>
                </c:pt>
                <c:pt idx="25">
                  <c:v>2.9068287708642302</c:v>
                </c:pt>
                <c:pt idx="26">
                  <c:v>2.0594772768942038</c:v>
                </c:pt>
                <c:pt idx="27">
                  <c:v>2.1499987240346945</c:v>
                </c:pt>
                <c:pt idx="28">
                  <c:v>1.8999896364369397</c:v>
                </c:pt>
                <c:pt idx="29">
                  <c:v>4.4217901037781973</c:v>
                </c:pt>
                <c:pt idx="30">
                  <c:v>2.2556101535724729</c:v>
                </c:pt>
                <c:pt idx="31">
                  <c:v>3.5074196535575037</c:v>
                </c:pt>
                <c:pt idx="32">
                  <c:v>2.1674918133315755</c:v>
                </c:pt>
                <c:pt idx="33">
                  <c:v>4.251258571889359</c:v>
                </c:pt>
                <c:pt idx="34">
                  <c:v>4.0409611314108451</c:v>
                </c:pt>
                <c:pt idx="35">
                  <c:v>2.4199860502176289</c:v>
                </c:pt>
                <c:pt idx="36">
                  <c:v>2.1413504369768281</c:v>
                </c:pt>
                <c:pt idx="37">
                  <c:v>6.1283339233126943</c:v>
                </c:pt>
                <c:pt idx="38">
                  <c:v>3.5653307393178881</c:v>
                </c:pt>
                <c:pt idx="39">
                  <c:v>2.5380013424228087</c:v>
                </c:pt>
                <c:pt idx="40">
                  <c:v>2</c:v>
                </c:pt>
                <c:pt idx="41">
                  <c:v>2.793960214908275</c:v>
                </c:pt>
                <c:pt idx="42">
                  <c:v>2.3599981767461879</c:v>
                </c:pt>
                <c:pt idx="43">
                  <c:v>4.9540291808683552</c:v>
                </c:pt>
                <c:pt idx="44">
                  <c:v>3.6431261921146603</c:v>
                </c:pt>
                <c:pt idx="45">
                  <c:v>1.2322834752346936</c:v>
                </c:pt>
                <c:pt idx="46">
                  <c:v>2.1799846290882039</c:v>
                </c:pt>
                <c:pt idx="47">
                  <c:v>2.301746709157789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83D-406D-93CA-A6205E493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465528"/>
        <c:axId val="628466312"/>
      </c:barChart>
      <c:catAx>
        <c:axId val="628465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8466312"/>
        <c:crosses val="autoZero"/>
        <c:auto val="1"/>
        <c:lblAlgn val="ctr"/>
        <c:lblOffset val="100"/>
        <c:noMultiLvlLbl val="0"/>
      </c:catAx>
      <c:valAx>
        <c:axId val="628466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8465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</a:t>
            </a:r>
            <a:r>
              <a:rPr lang="et-EE" baseline="0"/>
              <a:t>teenuse(vesi+kanal) hind koos abonenttasu ja km-ga seisuga 30.06.2017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3'!$AC$1:$AC$2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3'!$AC$3:$AC$53</c:f>
            </c:numRef>
          </c:val>
          <c:extLst>
            <c:ext xmlns:c16="http://schemas.microsoft.com/office/drawing/2014/chart" uri="{C3380CC4-5D6E-409C-BE32-E72D297353CC}">
              <c16:uniqueId val="{00000000-2978-4D02-B257-F7A569425087}"/>
            </c:ext>
          </c:extLst>
        </c:ser>
        <c:ser>
          <c:idx val="1"/>
          <c:order val="1"/>
          <c:tx>
            <c:strRef>
              <c:f>'graafik 3'!$AD$1:$AD$2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3'!$AD$3:$AD$53</c:f>
            </c:numRef>
          </c:val>
          <c:extLst>
            <c:ext xmlns:c16="http://schemas.microsoft.com/office/drawing/2014/chart" uri="{C3380CC4-5D6E-409C-BE32-E72D297353CC}">
              <c16:uniqueId val="{00000001-2978-4D02-B257-F7A569425087}"/>
            </c:ext>
          </c:extLst>
        </c:ser>
        <c:ser>
          <c:idx val="2"/>
          <c:order val="2"/>
          <c:tx>
            <c:strRef>
              <c:f>'graafik 3'!$AE$1:$AE$2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3'!$AE$3:$AE$53</c:f>
            </c:numRef>
          </c:val>
          <c:extLst>
            <c:ext xmlns:c16="http://schemas.microsoft.com/office/drawing/2014/chart" uri="{C3380CC4-5D6E-409C-BE32-E72D297353CC}">
              <c16:uniqueId val="{00000002-2978-4D02-B257-F7A569425087}"/>
            </c:ext>
          </c:extLst>
        </c:ser>
        <c:ser>
          <c:idx val="3"/>
          <c:order val="3"/>
          <c:tx>
            <c:strRef>
              <c:f>'graafik 3'!$AF$1:$AF$2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3'!$AF$3:$AF$53</c:f>
            </c:numRef>
          </c:val>
          <c:extLst>
            <c:ext xmlns:c16="http://schemas.microsoft.com/office/drawing/2014/chart" uri="{C3380CC4-5D6E-409C-BE32-E72D297353CC}">
              <c16:uniqueId val="{00000003-2978-4D02-B257-F7A569425087}"/>
            </c:ext>
          </c:extLst>
        </c:ser>
        <c:ser>
          <c:idx val="4"/>
          <c:order val="4"/>
          <c:tx>
            <c:strRef>
              <c:f>'graafik 3'!$AG$1:$AG$2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3'!$AG$3:$AG$53</c:f>
            </c:numRef>
          </c:val>
          <c:extLst>
            <c:ext xmlns:c16="http://schemas.microsoft.com/office/drawing/2014/chart" uri="{C3380CC4-5D6E-409C-BE32-E72D297353CC}">
              <c16:uniqueId val="{00000004-2978-4D02-B257-F7A569425087}"/>
            </c:ext>
          </c:extLst>
        </c:ser>
        <c:ser>
          <c:idx val="5"/>
          <c:order val="5"/>
          <c:tx>
            <c:strRef>
              <c:f>'graafik 3'!$AH$1:$AH$2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3'!$AH$3:$AH$53</c:f>
            </c:numRef>
          </c:val>
          <c:extLst>
            <c:ext xmlns:c16="http://schemas.microsoft.com/office/drawing/2014/chart" uri="{C3380CC4-5D6E-409C-BE32-E72D297353CC}">
              <c16:uniqueId val="{00000005-2978-4D02-B257-F7A569425087}"/>
            </c:ext>
          </c:extLst>
        </c:ser>
        <c:ser>
          <c:idx val="6"/>
          <c:order val="6"/>
          <c:tx>
            <c:strRef>
              <c:f>'graafik 3'!$AI$1:$AI$2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3'!$AI$3:$AI$53</c:f>
            </c:numRef>
          </c:val>
          <c:extLst>
            <c:ext xmlns:c16="http://schemas.microsoft.com/office/drawing/2014/chart" uri="{C3380CC4-5D6E-409C-BE32-E72D297353CC}">
              <c16:uniqueId val="{00000006-2978-4D02-B257-F7A569425087}"/>
            </c:ext>
          </c:extLst>
        </c:ser>
        <c:ser>
          <c:idx val="7"/>
          <c:order val="7"/>
          <c:tx>
            <c:strRef>
              <c:f>'graafik 3'!$AJ$1:$AJ$2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3'!$AJ$3:$AJ$53</c:f>
            </c:numRef>
          </c:val>
          <c:extLst>
            <c:ext xmlns:c16="http://schemas.microsoft.com/office/drawing/2014/chart" uri="{C3380CC4-5D6E-409C-BE32-E72D297353CC}">
              <c16:uniqueId val="{00000007-2978-4D02-B257-F7A569425087}"/>
            </c:ext>
          </c:extLst>
        </c:ser>
        <c:ser>
          <c:idx val="8"/>
          <c:order val="8"/>
          <c:tx>
            <c:strRef>
              <c:f>'graafik 3'!$AK$1:$AK$2</c:f>
              <c:strCache>
                <c:ptCount val="2"/>
                <c:pt idx="0">
                  <c:v>Hind koos abonenttasuga 1 m³ kohta € +KM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3'!$AK$3:$AK$53</c:f>
            </c:numRef>
          </c:val>
          <c:extLst>
            <c:ext xmlns:c16="http://schemas.microsoft.com/office/drawing/2014/chart" uri="{C3380CC4-5D6E-409C-BE32-E72D297353CC}">
              <c16:uniqueId val="{00000008-2978-4D02-B257-F7A569425087}"/>
            </c:ext>
          </c:extLst>
        </c:ser>
        <c:ser>
          <c:idx val="9"/>
          <c:order val="9"/>
          <c:tx>
            <c:strRef>
              <c:f>'graafik 3'!$AL$1:$AL$2</c:f>
              <c:strCache>
                <c:ptCount val="2"/>
                <c:pt idx="0">
                  <c:v>Hind koos abonenttasuga 1 m³ kohta € +KM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3'!$AL$3:$AL$53</c:f>
            </c:numRef>
          </c:val>
          <c:extLst>
            <c:ext xmlns:c16="http://schemas.microsoft.com/office/drawing/2014/chart" uri="{C3380CC4-5D6E-409C-BE32-E72D297353CC}">
              <c16:uniqueId val="{00000009-2978-4D02-B257-F7A569425087}"/>
            </c:ext>
          </c:extLst>
        </c:ser>
        <c:ser>
          <c:idx val="10"/>
          <c:order val="10"/>
          <c:tx>
            <c:strRef>
              <c:f>'graafik 3'!$AM$1:$AM$2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3'!$AM$3:$AM$53</c:f>
            </c:numRef>
          </c:val>
          <c:extLst>
            <c:ext xmlns:c16="http://schemas.microsoft.com/office/drawing/2014/chart" uri="{C3380CC4-5D6E-409C-BE32-E72D297353CC}">
              <c16:uniqueId val="{0000000A-2978-4D02-B257-F7A569425087}"/>
            </c:ext>
          </c:extLst>
        </c:ser>
        <c:ser>
          <c:idx val="11"/>
          <c:order val="11"/>
          <c:tx>
            <c:strRef>
              <c:f>'graafik 3'!$AN$1:$AN$2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3'!$AN$3:$AN$53</c:f>
            </c:numRef>
          </c:val>
          <c:extLst>
            <c:ext xmlns:c16="http://schemas.microsoft.com/office/drawing/2014/chart" uri="{C3380CC4-5D6E-409C-BE32-E72D297353CC}">
              <c16:uniqueId val="{0000000B-2978-4D02-B257-F7A569425087}"/>
            </c:ext>
          </c:extLst>
        </c:ser>
        <c:ser>
          <c:idx val="12"/>
          <c:order val="12"/>
          <c:tx>
            <c:strRef>
              <c:f>'graafik 3'!$AO$1:$AO$2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3'!$AO$3:$AO$53</c:f>
            </c:numRef>
          </c:val>
          <c:extLst>
            <c:ext xmlns:c16="http://schemas.microsoft.com/office/drawing/2014/chart" uri="{C3380CC4-5D6E-409C-BE32-E72D297353CC}">
              <c16:uniqueId val="{0000000C-2978-4D02-B257-F7A569425087}"/>
            </c:ext>
          </c:extLst>
        </c:ser>
        <c:ser>
          <c:idx val="13"/>
          <c:order val="13"/>
          <c:tx>
            <c:strRef>
              <c:f>'graafik 3'!$AP$1:$AP$2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3'!$AP$3:$AP$53</c:f>
            </c:numRef>
          </c:val>
          <c:extLst>
            <c:ext xmlns:c16="http://schemas.microsoft.com/office/drawing/2014/chart" uri="{C3380CC4-5D6E-409C-BE32-E72D297353CC}">
              <c16:uniqueId val="{0000000D-2978-4D02-B257-F7A569425087}"/>
            </c:ext>
          </c:extLst>
        </c:ser>
        <c:ser>
          <c:idx val="14"/>
          <c:order val="14"/>
          <c:tx>
            <c:strRef>
              <c:f>'graafik 3'!$AQ$1:$AQ$2</c:f>
              <c:strCache>
                <c:ptCount val="2"/>
                <c:pt idx="0">
                  <c:v>Hind koos abonenttasuga 1 m³ kohta € +KM elanik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3'!$AQ$3:$AQ$53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2.9987999999999997</c:v>
                </c:pt>
                <c:pt idx="2">
                  <c:v>3.2237584910384962</c:v>
                </c:pt>
                <c:pt idx="3">
                  <c:v>1.7897537421676106</c:v>
                </c:pt>
                <c:pt idx="4">
                  <c:v>2.612910876991716</c:v>
                </c:pt>
                <c:pt idx="5">
                  <c:v>3.3452570056044832</c:v>
                </c:pt>
                <c:pt idx="6">
                  <c:v>3.6</c:v>
                </c:pt>
                <c:pt idx="7">
                  <c:v>2.4935999999999998</c:v>
                </c:pt>
                <c:pt idx="8">
                  <c:v>2.3340000000000001</c:v>
                </c:pt>
                <c:pt idx="9">
                  <c:v>3.2039999999999997</c:v>
                </c:pt>
                <c:pt idx="10">
                  <c:v>3.1512000000000002</c:v>
                </c:pt>
                <c:pt idx="11">
                  <c:v>3.51</c:v>
                </c:pt>
                <c:pt idx="12">
                  <c:v>4.2780000000000005</c:v>
                </c:pt>
                <c:pt idx="13">
                  <c:v>2.9880000000000004</c:v>
                </c:pt>
                <c:pt idx="14">
                  <c:v>3.9511447992231679</c:v>
                </c:pt>
                <c:pt idx="15">
                  <c:v>3.8279999999999994</c:v>
                </c:pt>
                <c:pt idx="16">
                  <c:v>4.0329572876165276</c:v>
                </c:pt>
                <c:pt idx="17">
                  <c:v>4.1591326434899134</c:v>
                </c:pt>
                <c:pt idx="18">
                  <c:v>3.127728376814042</c:v>
                </c:pt>
                <c:pt idx="19">
                  <c:v>3.8159999999999998</c:v>
                </c:pt>
                <c:pt idx="20">
                  <c:v>3.6</c:v>
                </c:pt>
                <c:pt idx="21">
                  <c:v>3.6727619181873945</c:v>
                </c:pt>
                <c:pt idx="22">
                  <c:v>2.4</c:v>
                </c:pt>
                <c:pt idx="23">
                  <c:v>2.7</c:v>
                </c:pt>
                <c:pt idx="24">
                  <c:v>4.0679999999999996</c:v>
                </c:pt>
                <c:pt idx="25">
                  <c:v>3.516</c:v>
                </c:pt>
                <c:pt idx="26">
                  <c:v>2.6760000000000002</c:v>
                </c:pt>
                <c:pt idx="27">
                  <c:v>2.58</c:v>
                </c:pt>
                <c:pt idx="28">
                  <c:v>2.2799999999999998</c:v>
                </c:pt>
                <c:pt idx="29">
                  <c:v>5.0399999999999991</c:v>
                </c:pt>
                <c:pt idx="30">
                  <c:v>2.7174511210762331</c:v>
                </c:pt>
                <c:pt idx="31">
                  <c:v>3.06</c:v>
                </c:pt>
                <c:pt idx="32">
                  <c:v>2.1120000000000001</c:v>
                </c:pt>
                <c:pt idx="33">
                  <c:v>3.3719999999999999</c:v>
                </c:pt>
                <c:pt idx="34">
                  <c:v>2.0759999999999996</c:v>
                </c:pt>
                <c:pt idx="35">
                  <c:v>2.496</c:v>
                </c:pt>
                <c:pt idx="36">
                  <c:v>2.0352000000000001</c:v>
                </c:pt>
                <c:pt idx="37">
                  <c:v>4.0531765182086259</c:v>
                </c:pt>
                <c:pt idx="38">
                  <c:v>4.2740178956779866</c:v>
                </c:pt>
                <c:pt idx="39">
                  <c:v>2.7527999999999997</c:v>
                </c:pt>
                <c:pt idx="40">
                  <c:v>3.1559999999999997</c:v>
                </c:pt>
                <c:pt idx="41">
                  <c:v>3.3528000000000002</c:v>
                </c:pt>
                <c:pt idx="42">
                  <c:v>2.8319999999999999</c:v>
                </c:pt>
                <c:pt idx="43">
                  <c:v>10.528395623166052</c:v>
                </c:pt>
                <c:pt idx="44">
                  <c:v>3.84</c:v>
                </c:pt>
                <c:pt idx="45">
                  <c:v>2.2199999999999998</c:v>
                </c:pt>
                <c:pt idx="46">
                  <c:v>2.6160000000000001</c:v>
                </c:pt>
                <c:pt idx="47">
                  <c:v>2.7686564011259955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978-4D02-B257-F7A569425087}"/>
            </c:ext>
          </c:extLst>
        </c:ser>
        <c:ser>
          <c:idx val="15"/>
          <c:order val="15"/>
          <c:tx>
            <c:strRef>
              <c:f>'graafik 3'!$AR$1:$AR$2</c:f>
              <c:strCache>
                <c:ptCount val="2"/>
                <c:pt idx="0">
                  <c:v>Hind koos abonenttasuga 1 m³ kohta € +KM ettevõte</c:v>
                </c:pt>
              </c:strCache>
            </c:strRef>
          </c:tx>
          <c:invertIfNegative val="0"/>
          <c:cat>
            <c:strRef>
              <c:f>'graafik 3'!$A$3:$AB$53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'graafik 3'!$AR$3:$AR$53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3.1120000000000001</c:v>
                </c:pt>
                <c:pt idx="2">
                  <c:v>3.5989347601150081</c:v>
                </c:pt>
                <c:pt idx="3">
                  <c:v>0</c:v>
                </c:pt>
                <c:pt idx="4">
                  <c:v>2.8201796305442253</c:v>
                </c:pt>
                <c:pt idx="5">
                  <c:v>3.1634849785407724</c:v>
                </c:pt>
                <c:pt idx="6">
                  <c:v>3.9</c:v>
                </c:pt>
                <c:pt idx="7">
                  <c:v>2.5</c:v>
                </c:pt>
                <c:pt idx="8">
                  <c:v>2.7239348718958176</c:v>
                </c:pt>
                <c:pt idx="9">
                  <c:v>3.2039999999999997</c:v>
                </c:pt>
                <c:pt idx="10">
                  <c:v>3.1500000000000004</c:v>
                </c:pt>
                <c:pt idx="11">
                  <c:v>3.6179999999999999</c:v>
                </c:pt>
                <c:pt idx="12">
                  <c:v>4.2780000000000005</c:v>
                </c:pt>
                <c:pt idx="13">
                  <c:v>2.988</c:v>
                </c:pt>
                <c:pt idx="14">
                  <c:v>5.5605307599517486</c:v>
                </c:pt>
                <c:pt idx="15">
                  <c:v>4.4039999999999999</c:v>
                </c:pt>
                <c:pt idx="16">
                  <c:v>4.0347053988873531</c:v>
                </c:pt>
                <c:pt idx="17">
                  <c:v>4.0226848890541715</c:v>
                </c:pt>
                <c:pt idx="18">
                  <c:v>3.7613204362599393</c:v>
                </c:pt>
                <c:pt idx="19">
                  <c:v>3.8159999999999998</c:v>
                </c:pt>
                <c:pt idx="20">
                  <c:v>3.6</c:v>
                </c:pt>
                <c:pt idx="21">
                  <c:v>4.2119999999999997</c:v>
                </c:pt>
                <c:pt idx="22">
                  <c:v>3.2880000000000003</c:v>
                </c:pt>
                <c:pt idx="23">
                  <c:v>2.7</c:v>
                </c:pt>
                <c:pt idx="24">
                  <c:v>4.0679999999999996</c:v>
                </c:pt>
                <c:pt idx="25">
                  <c:v>3.7800000000000002</c:v>
                </c:pt>
                <c:pt idx="26">
                  <c:v>3.1679999999999997</c:v>
                </c:pt>
                <c:pt idx="27">
                  <c:v>2.58</c:v>
                </c:pt>
                <c:pt idx="28">
                  <c:v>2.2800000000000002</c:v>
                </c:pt>
                <c:pt idx="29">
                  <c:v>5.4359999999999999</c:v>
                </c:pt>
                <c:pt idx="30">
                  <c:v>2.7061127516778525</c:v>
                </c:pt>
                <c:pt idx="31">
                  <c:v>4.2096</c:v>
                </c:pt>
                <c:pt idx="32">
                  <c:v>2.4239999999999999</c:v>
                </c:pt>
                <c:pt idx="33">
                  <c:v>5.6280000000000001</c:v>
                </c:pt>
                <c:pt idx="34">
                  <c:v>4.84</c:v>
                </c:pt>
                <c:pt idx="35">
                  <c:v>2.9039999999999999</c:v>
                </c:pt>
                <c:pt idx="36">
                  <c:v>2.0350000000000001</c:v>
                </c:pt>
                <c:pt idx="37">
                  <c:v>3.9883664237535235</c:v>
                </c:pt>
                <c:pt idx="38">
                  <c:v>4.2783968871814659</c:v>
                </c:pt>
                <c:pt idx="39">
                  <c:v>3.0430000000000001</c:v>
                </c:pt>
                <c:pt idx="40">
                  <c:v>3.1559999999999997</c:v>
                </c:pt>
                <c:pt idx="41">
                  <c:v>3.3540000000000001</c:v>
                </c:pt>
                <c:pt idx="42">
                  <c:v>2.8319999999999999</c:v>
                </c:pt>
                <c:pt idx="43">
                  <c:v>5.9448610700164082</c:v>
                </c:pt>
                <c:pt idx="44">
                  <c:v>4.4000000000000004</c:v>
                </c:pt>
                <c:pt idx="45">
                  <c:v>2.2200000000000002</c:v>
                </c:pt>
                <c:pt idx="46">
                  <c:v>2.6160000000000001</c:v>
                </c:pt>
                <c:pt idx="47">
                  <c:v>2.7531804190022306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978-4D02-B257-F7A569425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463960"/>
        <c:axId val="628467096"/>
      </c:barChart>
      <c:catAx>
        <c:axId val="628463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8467096"/>
        <c:crosses val="autoZero"/>
        <c:auto val="1"/>
        <c:lblAlgn val="ctr"/>
        <c:lblOffset val="100"/>
        <c:noMultiLvlLbl val="0"/>
      </c:catAx>
      <c:valAx>
        <c:axId val="628467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8463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kanalisatsiooniteenuse hind elanikele seisuga 30.06.2017 koos km-ga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+km'!$B$1:$B$2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+km'!$B$3:$B$53</c:f>
            </c:numRef>
          </c:val>
          <c:extLst>
            <c:ext xmlns:c16="http://schemas.microsoft.com/office/drawing/2014/chart" uri="{C3380CC4-5D6E-409C-BE32-E72D297353CC}">
              <c16:uniqueId val="{00000000-EE7E-4C06-B98D-3EF34FC211EE}"/>
            </c:ext>
          </c:extLst>
        </c:ser>
        <c:ser>
          <c:idx val="1"/>
          <c:order val="1"/>
          <c:tx>
            <c:strRef>
              <c:f>'elanike vee ja kanali hind +km'!$C$1:$C$2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+km'!$C$3:$C$53</c:f>
            </c:numRef>
          </c:val>
          <c:extLst>
            <c:ext xmlns:c16="http://schemas.microsoft.com/office/drawing/2014/chart" uri="{C3380CC4-5D6E-409C-BE32-E72D297353CC}">
              <c16:uniqueId val="{00000001-EE7E-4C06-B98D-3EF34FC211EE}"/>
            </c:ext>
          </c:extLst>
        </c:ser>
        <c:ser>
          <c:idx val="2"/>
          <c:order val="2"/>
          <c:tx>
            <c:strRef>
              <c:f>'elanike vee ja kanali hind +km'!$D$1:$D$2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+km'!$D$3:$D$53</c:f>
            </c:numRef>
          </c:val>
          <c:extLst>
            <c:ext xmlns:c16="http://schemas.microsoft.com/office/drawing/2014/chart" uri="{C3380CC4-5D6E-409C-BE32-E72D297353CC}">
              <c16:uniqueId val="{00000002-EE7E-4C06-B98D-3EF34FC211EE}"/>
            </c:ext>
          </c:extLst>
        </c:ser>
        <c:ser>
          <c:idx val="3"/>
          <c:order val="3"/>
          <c:tx>
            <c:strRef>
              <c:f>'elanike vee ja kanali hind +km'!$E$1:$E$2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+km'!$E$3:$E$53</c:f>
            </c:numRef>
          </c:val>
          <c:extLst>
            <c:ext xmlns:c16="http://schemas.microsoft.com/office/drawing/2014/chart" uri="{C3380CC4-5D6E-409C-BE32-E72D297353CC}">
              <c16:uniqueId val="{00000003-EE7E-4C06-B98D-3EF34FC211EE}"/>
            </c:ext>
          </c:extLst>
        </c:ser>
        <c:ser>
          <c:idx val="4"/>
          <c:order val="4"/>
          <c:tx>
            <c:strRef>
              <c:f>'elanike vee ja kanali hind +km'!$F$1:$F$2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+km'!$F$3:$F$53</c:f>
            </c:numRef>
          </c:val>
          <c:extLst>
            <c:ext xmlns:c16="http://schemas.microsoft.com/office/drawing/2014/chart" uri="{C3380CC4-5D6E-409C-BE32-E72D297353CC}">
              <c16:uniqueId val="{00000004-EE7E-4C06-B98D-3EF34FC211EE}"/>
            </c:ext>
          </c:extLst>
        </c:ser>
        <c:ser>
          <c:idx val="5"/>
          <c:order val="5"/>
          <c:tx>
            <c:strRef>
              <c:f>'elanike vee ja kanali hind +km'!$G$1:$G$2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+km'!$G$3:$G$53</c:f>
            </c:numRef>
          </c:val>
          <c:extLst>
            <c:ext xmlns:c16="http://schemas.microsoft.com/office/drawing/2014/chart" uri="{C3380CC4-5D6E-409C-BE32-E72D297353CC}">
              <c16:uniqueId val="{00000005-EE7E-4C06-B98D-3EF34FC211EE}"/>
            </c:ext>
          </c:extLst>
        </c:ser>
        <c:ser>
          <c:idx val="6"/>
          <c:order val="6"/>
          <c:tx>
            <c:strRef>
              <c:f>'elanike vee ja kanali hind +km'!$H$1:$H$2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+km'!$H$3:$H$53</c:f>
            </c:numRef>
          </c:val>
          <c:extLst>
            <c:ext xmlns:c16="http://schemas.microsoft.com/office/drawing/2014/chart" uri="{C3380CC4-5D6E-409C-BE32-E72D297353CC}">
              <c16:uniqueId val="{00000006-EE7E-4C06-B98D-3EF34FC211EE}"/>
            </c:ext>
          </c:extLst>
        </c:ser>
        <c:ser>
          <c:idx val="7"/>
          <c:order val="7"/>
          <c:tx>
            <c:strRef>
              <c:f>'elanike vee ja kanali hind +km'!$I$1:$I$2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+km'!$I$3:$I$53</c:f>
            </c:numRef>
          </c:val>
          <c:extLst>
            <c:ext xmlns:c16="http://schemas.microsoft.com/office/drawing/2014/chart" uri="{C3380CC4-5D6E-409C-BE32-E72D297353CC}">
              <c16:uniqueId val="{00000007-EE7E-4C06-B98D-3EF34FC211EE}"/>
            </c:ext>
          </c:extLst>
        </c:ser>
        <c:ser>
          <c:idx val="8"/>
          <c:order val="8"/>
          <c:tx>
            <c:strRef>
              <c:f>'elanike vee ja kanali hind +km'!$J$1:$J$2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+km'!$J$3:$J$53</c:f>
            </c:numRef>
          </c:val>
          <c:extLst>
            <c:ext xmlns:c16="http://schemas.microsoft.com/office/drawing/2014/chart" uri="{C3380CC4-5D6E-409C-BE32-E72D297353CC}">
              <c16:uniqueId val="{00000008-EE7E-4C06-B98D-3EF34FC211EE}"/>
            </c:ext>
          </c:extLst>
        </c:ser>
        <c:ser>
          <c:idx val="9"/>
          <c:order val="9"/>
          <c:tx>
            <c:strRef>
              <c:f>'elanike vee ja kanali hind +km'!$K$1:$K$2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+km'!$K$3:$K$53</c:f>
            </c:numRef>
          </c:val>
          <c:extLst>
            <c:ext xmlns:c16="http://schemas.microsoft.com/office/drawing/2014/chart" uri="{C3380CC4-5D6E-409C-BE32-E72D297353CC}">
              <c16:uniqueId val="{00000009-EE7E-4C06-B98D-3EF34FC211EE}"/>
            </c:ext>
          </c:extLst>
        </c:ser>
        <c:ser>
          <c:idx val="10"/>
          <c:order val="10"/>
          <c:tx>
            <c:strRef>
              <c:f>'elanike vee ja kanali hind +km'!$L$1:$L$2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+km'!$L$3:$L$53</c:f>
            </c:numRef>
          </c:val>
          <c:extLst>
            <c:ext xmlns:c16="http://schemas.microsoft.com/office/drawing/2014/chart" uri="{C3380CC4-5D6E-409C-BE32-E72D297353CC}">
              <c16:uniqueId val="{0000000A-EE7E-4C06-B98D-3EF34FC211EE}"/>
            </c:ext>
          </c:extLst>
        </c:ser>
        <c:ser>
          <c:idx val="11"/>
          <c:order val="11"/>
          <c:tx>
            <c:strRef>
              <c:f>'elanike vee ja kanali hind +km'!$M$1:$M$2</c:f>
              <c:strCache>
                <c:ptCount val="2"/>
                <c:pt idx="1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+km'!$M$3:$M$53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1.423</c:v>
                </c:pt>
                <c:pt idx="2">
                  <c:v>1.4438232642019837</c:v>
                </c:pt>
                <c:pt idx="3">
                  <c:v>0.88</c:v>
                </c:pt>
                <c:pt idx="4">
                  <c:v>1.078583984906931</c:v>
                </c:pt>
                <c:pt idx="5">
                  <c:v>1.1639999999999999</c:v>
                </c:pt>
                <c:pt idx="6">
                  <c:v>1.44</c:v>
                </c:pt>
                <c:pt idx="7">
                  <c:v>1.1399999999999999</c:v>
                </c:pt>
                <c:pt idx="8">
                  <c:v>1.4650000000000001</c:v>
                </c:pt>
                <c:pt idx="9">
                  <c:v>1.224</c:v>
                </c:pt>
                <c:pt idx="10">
                  <c:v>0.93</c:v>
                </c:pt>
                <c:pt idx="11">
                  <c:v>1.6319999999999999</c:v>
                </c:pt>
                <c:pt idx="12">
                  <c:v>1.758</c:v>
                </c:pt>
                <c:pt idx="13">
                  <c:v>1.3440000000000001</c:v>
                </c:pt>
                <c:pt idx="14">
                  <c:v>1.5840000000000001</c:v>
                </c:pt>
                <c:pt idx="15">
                  <c:v>1.32</c:v>
                </c:pt>
                <c:pt idx="16">
                  <c:v>1.2</c:v>
                </c:pt>
                <c:pt idx="17">
                  <c:v>1.748</c:v>
                </c:pt>
                <c:pt idx="18">
                  <c:v>1.0798554188311047</c:v>
                </c:pt>
                <c:pt idx="19">
                  <c:v>1.476</c:v>
                </c:pt>
                <c:pt idx="20">
                  <c:v>1.5960000000000001</c:v>
                </c:pt>
                <c:pt idx="21">
                  <c:v>1.1195999999999999</c:v>
                </c:pt>
                <c:pt idx="22">
                  <c:v>1.02</c:v>
                </c:pt>
                <c:pt idx="23">
                  <c:v>1.05</c:v>
                </c:pt>
                <c:pt idx="24">
                  <c:v>1.944</c:v>
                </c:pt>
                <c:pt idx="25">
                  <c:v>1.716</c:v>
                </c:pt>
                <c:pt idx="26">
                  <c:v>0.88800000000000001</c:v>
                </c:pt>
                <c:pt idx="27">
                  <c:v>1.32</c:v>
                </c:pt>
                <c:pt idx="28">
                  <c:v>0.91200000000000003</c:v>
                </c:pt>
                <c:pt idx="29">
                  <c:v>2.508</c:v>
                </c:pt>
                <c:pt idx="30">
                  <c:v>1.1496</c:v>
                </c:pt>
                <c:pt idx="31">
                  <c:v>1.5</c:v>
                </c:pt>
                <c:pt idx="32">
                  <c:v>1.1160000000000001</c:v>
                </c:pt>
                <c:pt idx="33">
                  <c:v>1.3440000000000001</c:v>
                </c:pt>
                <c:pt idx="34">
                  <c:v>1.1399999999999999</c:v>
                </c:pt>
                <c:pt idx="35">
                  <c:v>1.08</c:v>
                </c:pt>
                <c:pt idx="36">
                  <c:v>0.73899999999999999</c:v>
                </c:pt>
                <c:pt idx="37">
                  <c:v>1.8359999999999999</c:v>
                </c:pt>
                <c:pt idx="38">
                  <c:v>1.6868679301820362</c:v>
                </c:pt>
                <c:pt idx="39">
                  <c:v>1.248</c:v>
                </c:pt>
                <c:pt idx="40">
                  <c:v>1.2</c:v>
                </c:pt>
                <c:pt idx="41">
                  <c:v>1.056</c:v>
                </c:pt>
                <c:pt idx="42">
                  <c:v>0.97199999999999998</c:v>
                </c:pt>
                <c:pt idx="43">
                  <c:v>1.92</c:v>
                </c:pt>
                <c:pt idx="44">
                  <c:v>1.5</c:v>
                </c:pt>
                <c:pt idx="45">
                  <c:v>0.92400000000000004</c:v>
                </c:pt>
                <c:pt idx="46">
                  <c:v>1.1160000000000001</c:v>
                </c:pt>
                <c:pt idx="47">
                  <c:v>1.02</c:v>
                </c:pt>
                <c:pt idx="48">
                  <c:v>1.3181134169813202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7E-4C06-B98D-3EF34FC211EE}"/>
            </c:ext>
          </c:extLst>
        </c:ser>
        <c:ser>
          <c:idx val="12"/>
          <c:order val="12"/>
          <c:tx>
            <c:strRef>
              <c:f>'elanike vee ja kanali hind +km'!$N$1:$N$2</c:f>
              <c:strCache>
                <c:ptCount val="2"/>
                <c:pt idx="1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+km'!$N$3:$N$53</c:f>
            </c:numRef>
          </c:val>
          <c:extLst>
            <c:ext xmlns:c16="http://schemas.microsoft.com/office/drawing/2014/chart" uri="{C3380CC4-5D6E-409C-BE32-E72D297353CC}">
              <c16:uniqueId val="{0000000C-EE7E-4C06-B98D-3EF34FC211EE}"/>
            </c:ext>
          </c:extLst>
        </c:ser>
        <c:ser>
          <c:idx val="13"/>
          <c:order val="13"/>
          <c:tx>
            <c:strRef>
              <c:f>'elanike vee ja kanali hind +km'!$O$1:$O$2</c:f>
              <c:strCache>
                <c:ptCount val="2"/>
                <c:pt idx="1">
                  <c:v>Kanali hind €+KM</c:v>
                </c:pt>
              </c:strCache>
            </c:strRef>
          </c:tx>
          <c:invertIfNegative val="0"/>
          <c:cat>
            <c:strRef>
              <c:f>'elanike vee ja kanali hind +km'!$A$3:$A$53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 ja kanali hind +km'!$O$3:$O$53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1.575</c:v>
                </c:pt>
                <c:pt idx="2">
                  <c:v>1.7799352268365127</c:v>
                </c:pt>
                <c:pt idx="3">
                  <c:v>0.71</c:v>
                </c:pt>
                <c:pt idx="4">
                  <c:v>1.534326892084785</c:v>
                </c:pt>
                <c:pt idx="5">
                  <c:v>1.8599999999999999</c:v>
                </c:pt>
                <c:pt idx="6">
                  <c:v>2.16</c:v>
                </c:pt>
                <c:pt idx="7">
                  <c:v>1.36</c:v>
                </c:pt>
                <c:pt idx="8">
                  <c:v>0.86880000000000002</c:v>
                </c:pt>
                <c:pt idx="9">
                  <c:v>1.98</c:v>
                </c:pt>
                <c:pt idx="10">
                  <c:v>2.2200000000000002</c:v>
                </c:pt>
                <c:pt idx="11">
                  <c:v>1.8779999999999999</c:v>
                </c:pt>
                <c:pt idx="12">
                  <c:v>2.52</c:v>
                </c:pt>
                <c:pt idx="13">
                  <c:v>1.6439999999999999</c:v>
                </c:pt>
                <c:pt idx="14">
                  <c:v>2.1720000000000002</c:v>
                </c:pt>
                <c:pt idx="15">
                  <c:v>2.508</c:v>
                </c:pt>
                <c:pt idx="16">
                  <c:v>2.496</c:v>
                </c:pt>
                <c:pt idx="17">
                  <c:v>2.2450000000000001</c:v>
                </c:pt>
                <c:pt idx="18">
                  <c:v>2.0461418303690593</c:v>
                </c:pt>
                <c:pt idx="19">
                  <c:v>2.34</c:v>
                </c:pt>
                <c:pt idx="20">
                  <c:v>2.004</c:v>
                </c:pt>
                <c:pt idx="21">
                  <c:v>2.5523999999999996</c:v>
                </c:pt>
                <c:pt idx="22">
                  <c:v>1.38</c:v>
                </c:pt>
                <c:pt idx="23">
                  <c:v>1.65</c:v>
                </c:pt>
                <c:pt idx="24">
                  <c:v>2.1240000000000001</c:v>
                </c:pt>
                <c:pt idx="25">
                  <c:v>1.8</c:v>
                </c:pt>
                <c:pt idx="26">
                  <c:v>1.788</c:v>
                </c:pt>
                <c:pt idx="27">
                  <c:v>1.26</c:v>
                </c:pt>
                <c:pt idx="28">
                  <c:v>1.3680000000000001</c:v>
                </c:pt>
                <c:pt idx="29">
                  <c:v>2.532</c:v>
                </c:pt>
                <c:pt idx="30">
                  <c:v>1.5396000000000001</c:v>
                </c:pt>
                <c:pt idx="31">
                  <c:v>1.56</c:v>
                </c:pt>
                <c:pt idx="32">
                  <c:v>0.996</c:v>
                </c:pt>
                <c:pt idx="33">
                  <c:v>2.028</c:v>
                </c:pt>
                <c:pt idx="34">
                  <c:v>0.94</c:v>
                </c:pt>
                <c:pt idx="35">
                  <c:v>1.4159999999999999</c:v>
                </c:pt>
                <c:pt idx="36">
                  <c:v>1.296</c:v>
                </c:pt>
                <c:pt idx="37">
                  <c:v>1.92</c:v>
                </c:pt>
                <c:pt idx="38">
                  <c:v>2.5871499654959504</c:v>
                </c:pt>
                <c:pt idx="39">
                  <c:v>1.5049999999999999</c:v>
                </c:pt>
                <c:pt idx="40">
                  <c:v>1.956</c:v>
                </c:pt>
                <c:pt idx="41">
                  <c:v>2.298</c:v>
                </c:pt>
                <c:pt idx="42">
                  <c:v>1.86</c:v>
                </c:pt>
                <c:pt idx="43">
                  <c:v>3.42</c:v>
                </c:pt>
                <c:pt idx="44">
                  <c:v>2.34</c:v>
                </c:pt>
                <c:pt idx="45">
                  <c:v>1.296</c:v>
                </c:pt>
                <c:pt idx="46">
                  <c:v>1.5</c:v>
                </c:pt>
                <c:pt idx="47">
                  <c:v>1.716</c:v>
                </c:pt>
                <c:pt idx="48">
                  <c:v>1.8410500832933259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E7E-4C06-B98D-3EF34FC21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696416"/>
        <c:axId val="456694064"/>
      </c:barChart>
      <c:catAx>
        <c:axId val="456696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6694064"/>
        <c:crosses val="autoZero"/>
        <c:auto val="1"/>
        <c:lblAlgn val="ctr"/>
        <c:lblOffset val="100"/>
        <c:noMultiLvlLbl val="0"/>
      </c:catAx>
      <c:valAx>
        <c:axId val="456694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6696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 baseline="0"/>
              <a:t>Vee ja kanalsatsiooniteenuse hind elanikele koos abonenttasu ja käibemaksuga seisuga 30.06.2017</a:t>
            </a:r>
            <a:endParaRPr lang="et-E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232180737970021E-2"/>
          <c:y val="0.26983688386956811"/>
          <c:w val="0.68424298229403335"/>
          <c:h val="0.335652222371861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 vee ja kanali hind+ab.+km'!$AC$1:$AC$2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 vee ja kanali hind+ab.+km'!$AC$3:$AC$53</c:f>
            </c:numRef>
          </c:val>
          <c:extLst>
            <c:ext xmlns:c16="http://schemas.microsoft.com/office/drawing/2014/chart" uri="{C3380CC4-5D6E-409C-BE32-E72D297353CC}">
              <c16:uniqueId val="{00000000-A5B7-4E4F-A16C-37D531E0AB23}"/>
            </c:ext>
          </c:extLst>
        </c:ser>
        <c:ser>
          <c:idx val="1"/>
          <c:order val="1"/>
          <c:tx>
            <c:strRef>
              <c:f>'el vee ja kanali hind+ab.+km'!$AD$1:$AD$2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 vee ja kanali hind+ab.+km'!$AD$3:$AD$53</c:f>
            </c:numRef>
          </c:val>
          <c:extLst>
            <c:ext xmlns:c16="http://schemas.microsoft.com/office/drawing/2014/chart" uri="{C3380CC4-5D6E-409C-BE32-E72D297353CC}">
              <c16:uniqueId val="{00000001-A5B7-4E4F-A16C-37D531E0AB23}"/>
            </c:ext>
          </c:extLst>
        </c:ser>
        <c:ser>
          <c:idx val="2"/>
          <c:order val="2"/>
          <c:tx>
            <c:strRef>
              <c:f>'el vee ja kanali hind+ab.+km'!$AE$1:$AE$2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 vee ja kanali hind+ab.+km'!$A$3:$AB$53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 vee ja kanali hind+ab.+km'!$AE$3:$AE$53</c:f>
            </c:numRef>
          </c:val>
          <c:extLst>
            <c:ext xmlns:c16="http://schemas.microsoft.com/office/drawing/2014/chart" uri="{C3380CC4-5D6E-409C-BE32-E72D297353CC}">
              <c16:uniqueId val="{00000002-A5B7-4E4F-A16C-37D531E0AB23}"/>
            </c:ext>
          </c:extLst>
        </c:ser>
        <c:ser>
          <c:idx val="3"/>
          <c:order val="3"/>
          <c:tx>
            <c:strRef>
              <c:f>'el vee ja kanali hind+ab.+km'!$AF$1:$AF$2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 vee ja kanali hind+ab.+km'!$A$3:$AB$53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 vee ja kanali hind+ab.+km'!$AF$3:$AF$53</c:f>
            </c:numRef>
          </c:val>
          <c:extLst>
            <c:ext xmlns:c16="http://schemas.microsoft.com/office/drawing/2014/chart" uri="{C3380CC4-5D6E-409C-BE32-E72D297353CC}">
              <c16:uniqueId val="{00000003-A5B7-4E4F-A16C-37D531E0AB23}"/>
            </c:ext>
          </c:extLst>
        </c:ser>
        <c:ser>
          <c:idx val="4"/>
          <c:order val="4"/>
          <c:tx>
            <c:strRef>
              <c:f>'el vee ja kanali hind+ab.+km'!$AG$1:$AG$2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 vee ja kanali hind+ab.+km'!$AG$3:$AG$53</c:f>
            </c:numRef>
          </c:val>
          <c:extLst>
            <c:ext xmlns:c16="http://schemas.microsoft.com/office/drawing/2014/chart" uri="{C3380CC4-5D6E-409C-BE32-E72D297353CC}">
              <c16:uniqueId val="{00000004-A5B7-4E4F-A16C-37D531E0AB23}"/>
            </c:ext>
          </c:extLst>
        </c:ser>
        <c:ser>
          <c:idx val="5"/>
          <c:order val="5"/>
          <c:tx>
            <c:strRef>
              <c:f>'el vee ja kanali hind+ab.+km'!$AH$1:$AH$2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 vee ja kanali hind+ab.+km'!$AH$3:$AH$53</c:f>
            </c:numRef>
          </c:val>
          <c:extLst>
            <c:ext xmlns:c16="http://schemas.microsoft.com/office/drawing/2014/chart" uri="{C3380CC4-5D6E-409C-BE32-E72D297353CC}">
              <c16:uniqueId val="{00000005-A5B7-4E4F-A16C-37D531E0AB23}"/>
            </c:ext>
          </c:extLst>
        </c:ser>
        <c:ser>
          <c:idx val="6"/>
          <c:order val="6"/>
          <c:tx>
            <c:strRef>
              <c:f>'el vee ja kanali hind+ab.+km'!$AI$1:$AI$2</c:f>
              <c:strCache>
                <c:ptCount val="2"/>
                <c:pt idx="0">
                  <c:v>Hind koos abonenttasuga 1 m³ kohta € +KM</c:v>
                </c:pt>
                <c:pt idx="1">
                  <c:v>elanikud vesi</c:v>
                </c:pt>
              </c:strCache>
            </c:strRef>
          </c:tx>
          <c:invertIfNegative val="0"/>
          <c:cat>
            <c:strRef>
              <c:f>'el vee ja kanali hind+ab.+km'!$A$3:$AB$53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 vee ja kanali hind+ab.+km'!$AI$3:$AI$53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1.4231999999999998</c:v>
                </c:pt>
                <c:pt idx="2">
                  <c:v>1.4438232642019837</c:v>
                </c:pt>
                <c:pt idx="3">
                  <c:v>0.99217980207463929</c:v>
                </c:pt>
                <c:pt idx="4">
                  <c:v>1.078583984906931</c:v>
                </c:pt>
                <c:pt idx="5">
                  <c:v>1.4852570056044836</c:v>
                </c:pt>
                <c:pt idx="6">
                  <c:v>1.44</c:v>
                </c:pt>
                <c:pt idx="7">
                  <c:v>1.1375999999999999</c:v>
                </c:pt>
                <c:pt idx="8">
                  <c:v>1.4652000000000001</c:v>
                </c:pt>
                <c:pt idx="9">
                  <c:v>1.224</c:v>
                </c:pt>
                <c:pt idx="10">
                  <c:v>0.92999999999999994</c:v>
                </c:pt>
                <c:pt idx="11">
                  <c:v>1.6320000000000001</c:v>
                </c:pt>
                <c:pt idx="12">
                  <c:v>1.758</c:v>
                </c:pt>
                <c:pt idx="13">
                  <c:v>1.3440000000000001</c:v>
                </c:pt>
                <c:pt idx="14">
                  <c:v>1.7791447992231679</c:v>
                </c:pt>
                <c:pt idx="15">
                  <c:v>1.32</c:v>
                </c:pt>
                <c:pt idx="16">
                  <c:v>1.3352155560168846</c:v>
                </c:pt>
                <c:pt idx="17">
                  <c:v>1.9139326434899129</c:v>
                </c:pt>
                <c:pt idx="18">
                  <c:v>1.0807560884078296</c:v>
                </c:pt>
                <c:pt idx="19">
                  <c:v>1.476</c:v>
                </c:pt>
                <c:pt idx="20">
                  <c:v>1.5960000000000001</c:v>
                </c:pt>
                <c:pt idx="21">
                  <c:v>1.1202283682063143</c:v>
                </c:pt>
                <c:pt idx="22">
                  <c:v>1.02</c:v>
                </c:pt>
                <c:pt idx="23">
                  <c:v>1.05</c:v>
                </c:pt>
                <c:pt idx="24">
                  <c:v>1.944</c:v>
                </c:pt>
                <c:pt idx="25">
                  <c:v>1.716</c:v>
                </c:pt>
                <c:pt idx="26">
                  <c:v>0.88800000000000001</c:v>
                </c:pt>
                <c:pt idx="27">
                  <c:v>1.32</c:v>
                </c:pt>
                <c:pt idx="28">
                  <c:v>0.91199999999999992</c:v>
                </c:pt>
                <c:pt idx="29">
                  <c:v>2.5079999999999996</c:v>
                </c:pt>
                <c:pt idx="30">
                  <c:v>1.1496</c:v>
                </c:pt>
                <c:pt idx="31">
                  <c:v>1.5</c:v>
                </c:pt>
                <c:pt idx="32">
                  <c:v>1.1160000000000001</c:v>
                </c:pt>
                <c:pt idx="33">
                  <c:v>1.3440000000000001</c:v>
                </c:pt>
                <c:pt idx="34">
                  <c:v>1.1399999999999999</c:v>
                </c:pt>
                <c:pt idx="35">
                  <c:v>1.08</c:v>
                </c:pt>
                <c:pt idx="36">
                  <c:v>0.73919999999999997</c:v>
                </c:pt>
                <c:pt idx="37">
                  <c:v>1.9846780715396577</c:v>
                </c:pt>
                <c:pt idx="38">
                  <c:v>1.6868679301820362</c:v>
                </c:pt>
                <c:pt idx="39">
                  <c:v>1.248</c:v>
                </c:pt>
                <c:pt idx="40">
                  <c:v>1.2</c:v>
                </c:pt>
                <c:pt idx="41">
                  <c:v>1.0548</c:v>
                </c:pt>
                <c:pt idx="42">
                  <c:v>0.97199999999999998</c:v>
                </c:pt>
                <c:pt idx="43">
                  <c:v>3.6823978201634873</c:v>
                </c:pt>
                <c:pt idx="44">
                  <c:v>1.5</c:v>
                </c:pt>
                <c:pt idx="45">
                  <c:v>0.92399999999999993</c:v>
                </c:pt>
                <c:pt idx="46">
                  <c:v>1.1160000000000001</c:v>
                </c:pt>
                <c:pt idx="47">
                  <c:v>1.0363861700972559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B7-4E4F-A16C-37D531E0AB23}"/>
            </c:ext>
          </c:extLst>
        </c:ser>
        <c:ser>
          <c:idx val="7"/>
          <c:order val="7"/>
          <c:tx>
            <c:strRef>
              <c:f>'el vee ja kanali hind+ab.+km'!$AJ$1:$AJ$2</c:f>
              <c:strCache>
                <c:ptCount val="2"/>
                <c:pt idx="0">
                  <c:v>Hind koos abonenttasuga 1 m³ kohta € +KM</c:v>
                </c:pt>
                <c:pt idx="1">
                  <c:v>elanikud kanal</c:v>
                </c:pt>
              </c:strCache>
            </c:strRef>
          </c:tx>
          <c:invertIfNegative val="0"/>
          <c:cat>
            <c:strRef>
              <c:f>'el vee ja kanali hind+ab.+km'!$A$3:$AB$53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 vee ja kanali hind+ab.+km'!$AJ$3:$AJ$53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1.5755999999999999</c:v>
                </c:pt>
                <c:pt idx="2">
                  <c:v>1.7799352268365127</c:v>
                </c:pt>
                <c:pt idx="3">
                  <c:v>0.79757394009297122</c:v>
                </c:pt>
                <c:pt idx="4">
                  <c:v>1.534326892084785</c:v>
                </c:pt>
                <c:pt idx="5">
                  <c:v>1.8599999999999999</c:v>
                </c:pt>
                <c:pt idx="6">
                  <c:v>2.16</c:v>
                </c:pt>
                <c:pt idx="7">
                  <c:v>1.3559999999999999</c:v>
                </c:pt>
                <c:pt idx="8">
                  <c:v>0.86879999999999991</c:v>
                </c:pt>
                <c:pt idx="9">
                  <c:v>1.9799999999999998</c:v>
                </c:pt>
                <c:pt idx="10">
                  <c:v>2.2212000000000001</c:v>
                </c:pt>
                <c:pt idx="11">
                  <c:v>1.8779999999999999</c:v>
                </c:pt>
                <c:pt idx="12">
                  <c:v>2.52</c:v>
                </c:pt>
                <c:pt idx="13">
                  <c:v>1.6440000000000001</c:v>
                </c:pt>
                <c:pt idx="14">
                  <c:v>2.1720000000000002</c:v>
                </c:pt>
                <c:pt idx="15">
                  <c:v>2.5079999999999996</c:v>
                </c:pt>
                <c:pt idx="16">
                  <c:v>2.6977417315996428</c:v>
                </c:pt>
                <c:pt idx="17">
                  <c:v>2.2452000000000001</c:v>
                </c:pt>
                <c:pt idx="18">
                  <c:v>2.0469722884062125</c:v>
                </c:pt>
                <c:pt idx="19">
                  <c:v>2.34</c:v>
                </c:pt>
                <c:pt idx="20">
                  <c:v>2.004</c:v>
                </c:pt>
                <c:pt idx="21">
                  <c:v>2.5525335499810802</c:v>
                </c:pt>
                <c:pt idx="22">
                  <c:v>1.38</c:v>
                </c:pt>
                <c:pt idx="23">
                  <c:v>1.65</c:v>
                </c:pt>
                <c:pt idx="24">
                  <c:v>2.1240000000000001</c:v>
                </c:pt>
                <c:pt idx="25">
                  <c:v>1.7999999999999998</c:v>
                </c:pt>
                <c:pt idx="26">
                  <c:v>1.788</c:v>
                </c:pt>
                <c:pt idx="27">
                  <c:v>1.26</c:v>
                </c:pt>
                <c:pt idx="28">
                  <c:v>1.3679999999999999</c:v>
                </c:pt>
                <c:pt idx="29">
                  <c:v>2.5319999999999996</c:v>
                </c:pt>
                <c:pt idx="30">
                  <c:v>1.5678511210762329</c:v>
                </c:pt>
                <c:pt idx="31">
                  <c:v>1.56</c:v>
                </c:pt>
                <c:pt idx="32">
                  <c:v>0.99599999999999989</c:v>
                </c:pt>
                <c:pt idx="33">
                  <c:v>2.028</c:v>
                </c:pt>
                <c:pt idx="34">
                  <c:v>0.93599999999999994</c:v>
                </c:pt>
                <c:pt idx="35">
                  <c:v>1.4159999999999999</c:v>
                </c:pt>
                <c:pt idx="36">
                  <c:v>1.296</c:v>
                </c:pt>
                <c:pt idx="37">
                  <c:v>2.068498446668968</c:v>
                </c:pt>
                <c:pt idx="38">
                  <c:v>2.5871499654959504</c:v>
                </c:pt>
                <c:pt idx="39">
                  <c:v>1.5047999999999999</c:v>
                </c:pt>
                <c:pt idx="40">
                  <c:v>1.9559999999999997</c:v>
                </c:pt>
                <c:pt idx="41">
                  <c:v>2.298</c:v>
                </c:pt>
                <c:pt idx="42">
                  <c:v>1.8599999999999999</c:v>
                </c:pt>
                <c:pt idx="43">
                  <c:v>6.8459978030025637</c:v>
                </c:pt>
                <c:pt idx="44">
                  <c:v>2.34</c:v>
                </c:pt>
                <c:pt idx="45">
                  <c:v>1.296</c:v>
                </c:pt>
                <c:pt idx="46">
                  <c:v>1.5</c:v>
                </c:pt>
                <c:pt idx="47">
                  <c:v>1.7322702310287397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B7-4E4F-A16C-37D531E0A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339248"/>
        <c:axId val="454338856"/>
      </c:barChart>
      <c:catAx>
        <c:axId val="454339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338856"/>
        <c:crosses val="autoZero"/>
        <c:auto val="1"/>
        <c:lblAlgn val="ctr"/>
        <c:lblOffset val="100"/>
        <c:noMultiLvlLbl val="0"/>
      </c:catAx>
      <c:valAx>
        <c:axId val="454338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43392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elanikele käibemaksuga € (Vesi+kanal ) 30.06.2017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veeteenuse hind+km'!$AC$1:$AC$2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hind+km'!$AC$3:$AC$53</c:f>
            </c:numRef>
          </c:val>
          <c:extLst>
            <c:ext xmlns:c16="http://schemas.microsoft.com/office/drawing/2014/chart" uri="{C3380CC4-5D6E-409C-BE32-E72D297353CC}">
              <c16:uniqueId val="{00000000-09D0-44C0-A5E4-12F19F5BCC46}"/>
            </c:ext>
          </c:extLst>
        </c:ser>
        <c:ser>
          <c:idx val="1"/>
          <c:order val="1"/>
          <c:tx>
            <c:strRef>
              <c:f>'elanike veeteenuse hind+km'!$AD$1:$AD$2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hind+km'!$AD$3:$AD$53</c:f>
            </c:numRef>
          </c:val>
          <c:extLst>
            <c:ext xmlns:c16="http://schemas.microsoft.com/office/drawing/2014/chart" uri="{C3380CC4-5D6E-409C-BE32-E72D297353CC}">
              <c16:uniqueId val="{00000001-09D0-44C0-A5E4-12F19F5BCC46}"/>
            </c:ext>
          </c:extLst>
        </c:ser>
        <c:ser>
          <c:idx val="2"/>
          <c:order val="2"/>
          <c:tx>
            <c:strRef>
              <c:f>'elanike veeteenuse hind+km'!$AE$1:$AE$2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hind+km'!$AE$3:$AE$53</c:f>
            </c:numRef>
          </c:val>
          <c:extLst>
            <c:ext xmlns:c16="http://schemas.microsoft.com/office/drawing/2014/chart" uri="{C3380CC4-5D6E-409C-BE32-E72D297353CC}">
              <c16:uniqueId val="{00000002-09D0-44C0-A5E4-12F19F5BCC46}"/>
            </c:ext>
          </c:extLst>
        </c:ser>
        <c:ser>
          <c:idx val="3"/>
          <c:order val="3"/>
          <c:tx>
            <c:strRef>
              <c:f>'elanike veeteenuse hind+km'!$AF$1:$AF$2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hind+km'!$AF$3:$AF$53</c:f>
            </c:numRef>
          </c:val>
          <c:extLst>
            <c:ext xmlns:c16="http://schemas.microsoft.com/office/drawing/2014/chart" uri="{C3380CC4-5D6E-409C-BE32-E72D297353CC}">
              <c16:uniqueId val="{00000003-09D0-44C0-A5E4-12F19F5BCC46}"/>
            </c:ext>
          </c:extLst>
        </c:ser>
        <c:ser>
          <c:idx val="4"/>
          <c:order val="4"/>
          <c:tx>
            <c:strRef>
              <c:f>'elanike veeteenuse hind+km'!$AG$1:$AG$2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hind+km'!$AG$3:$AG$53</c:f>
            </c:numRef>
          </c:val>
          <c:extLst>
            <c:ext xmlns:c16="http://schemas.microsoft.com/office/drawing/2014/chart" uri="{C3380CC4-5D6E-409C-BE32-E72D297353CC}">
              <c16:uniqueId val="{00000004-09D0-44C0-A5E4-12F19F5BCC46}"/>
            </c:ext>
          </c:extLst>
        </c:ser>
        <c:ser>
          <c:idx val="5"/>
          <c:order val="5"/>
          <c:tx>
            <c:strRef>
              <c:f>'elanike veeteenuse hind+km'!$AH$1:$AH$2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hind+km'!$AH$3:$AH$53</c:f>
            </c:numRef>
          </c:val>
          <c:extLst>
            <c:ext xmlns:c16="http://schemas.microsoft.com/office/drawing/2014/chart" uri="{C3380CC4-5D6E-409C-BE32-E72D297353CC}">
              <c16:uniqueId val="{00000005-09D0-44C0-A5E4-12F19F5BCC46}"/>
            </c:ext>
          </c:extLst>
        </c:ser>
        <c:ser>
          <c:idx val="6"/>
          <c:order val="6"/>
          <c:tx>
            <c:strRef>
              <c:f>'elanike veeteenuse hind+km'!$AI$1:$AI$2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hind+km'!$AI$3:$AI$53</c:f>
            </c:numRef>
          </c:val>
          <c:extLst>
            <c:ext xmlns:c16="http://schemas.microsoft.com/office/drawing/2014/chart" uri="{C3380CC4-5D6E-409C-BE32-E72D297353CC}">
              <c16:uniqueId val="{00000006-09D0-44C0-A5E4-12F19F5BCC46}"/>
            </c:ext>
          </c:extLst>
        </c:ser>
        <c:ser>
          <c:idx val="7"/>
          <c:order val="7"/>
          <c:tx>
            <c:strRef>
              <c:f>'elanike veeteenuse hind+km'!$AJ$1:$AJ$2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hind+km'!$AJ$3:$AJ$53</c:f>
            </c:numRef>
          </c:val>
          <c:extLst>
            <c:ext xmlns:c16="http://schemas.microsoft.com/office/drawing/2014/chart" uri="{C3380CC4-5D6E-409C-BE32-E72D297353CC}">
              <c16:uniqueId val="{00000007-09D0-44C0-A5E4-12F19F5BCC46}"/>
            </c:ext>
          </c:extLst>
        </c:ser>
        <c:ser>
          <c:idx val="8"/>
          <c:order val="8"/>
          <c:tx>
            <c:strRef>
              <c:f>'elanike veeteenuse hind+km'!$AK$1:$AK$2</c:f>
              <c:strCache>
                <c:ptCount val="2"/>
                <c:pt idx="0">
                  <c:v>tulu 1 m³ kohta koos abonenttasuga €</c:v>
                </c:pt>
                <c:pt idx="1">
                  <c:v>Vesi+kanal €+KM</c:v>
                </c:pt>
              </c:strCache>
            </c:strRef>
          </c:tx>
          <c:invertIfNegative val="0"/>
          <c:cat>
            <c:strRef>
              <c:f>'elanike veeteenuse hind+km'!$A$3:$AB$53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hind+km'!$AK$3:$AK$53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2.9980000000000002</c:v>
                </c:pt>
                <c:pt idx="2">
                  <c:v>3.2237584910384962</c:v>
                </c:pt>
                <c:pt idx="3">
                  <c:v>1.5899999999999999</c:v>
                </c:pt>
                <c:pt idx="4">
                  <c:v>2.612910876991716</c:v>
                </c:pt>
                <c:pt idx="5">
                  <c:v>3.024</c:v>
                </c:pt>
                <c:pt idx="6">
                  <c:v>3.6</c:v>
                </c:pt>
                <c:pt idx="7">
                  <c:v>2.5</c:v>
                </c:pt>
                <c:pt idx="8">
                  <c:v>2.3338000000000001</c:v>
                </c:pt>
                <c:pt idx="9">
                  <c:v>3.2039999999999997</c:v>
                </c:pt>
                <c:pt idx="10">
                  <c:v>3.1500000000000004</c:v>
                </c:pt>
                <c:pt idx="11">
                  <c:v>3.51</c:v>
                </c:pt>
                <c:pt idx="12">
                  <c:v>4.2780000000000005</c:v>
                </c:pt>
                <c:pt idx="13">
                  <c:v>2.988</c:v>
                </c:pt>
                <c:pt idx="14">
                  <c:v>3.7560000000000002</c:v>
                </c:pt>
                <c:pt idx="15">
                  <c:v>3.8280000000000003</c:v>
                </c:pt>
                <c:pt idx="16">
                  <c:v>3.6959999999999997</c:v>
                </c:pt>
                <c:pt idx="17">
                  <c:v>3.9930000000000003</c:v>
                </c:pt>
                <c:pt idx="18">
                  <c:v>3.125997249200164</c:v>
                </c:pt>
                <c:pt idx="19">
                  <c:v>3.8159999999999998</c:v>
                </c:pt>
                <c:pt idx="20">
                  <c:v>3.6</c:v>
                </c:pt>
                <c:pt idx="21">
                  <c:v>3.6719999999999997</c:v>
                </c:pt>
                <c:pt idx="22">
                  <c:v>2.4</c:v>
                </c:pt>
                <c:pt idx="23">
                  <c:v>2.7</c:v>
                </c:pt>
                <c:pt idx="24">
                  <c:v>4.0679999999999996</c:v>
                </c:pt>
                <c:pt idx="25">
                  <c:v>3.516</c:v>
                </c:pt>
                <c:pt idx="26">
                  <c:v>2.6760000000000002</c:v>
                </c:pt>
                <c:pt idx="27">
                  <c:v>2.58</c:v>
                </c:pt>
                <c:pt idx="28">
                  <c:v>2.2800000000000002</c:v>
                </c:pt>
                <c:pt idx="29">
                  <c:v>5.04</c:v>
                </c:pt>
                <c:pt idx="30">
                  <c:v>2.6892</c:v>
                </c:pt>
                <c:pt idx="31">
                  <c:v>3.06</c:v>
                </c:pt>
                <c:pt idx="32">
                  <c:v>2.1120000000000001</c:v>
                </c:pt>
                <c:pt idx="33">
                  <c:v>3.3719999999999999</c:v>
                </c:pt>
                <c:pt idx="34">
                  <c:v>2.08</c:v>
                </c:pt>
                <c:pt idx="35">
                  <c:v>2.496</c:v>
                </c:pt>
                <c:pt idx="36">
                  <c:v>2.0350000000000001</c:v>
                </c:pt>
                <c:pt idx="37">
                  <c:v>3.7559999999999998</c:v>
                </c:pt>
                <c:pt idx="38">
                  <c:v>4.2740178956779866</c:v>
                </c:pt>
                <c:pt idx="39">
                  <c:v>2.7530000000000001</c:v>
                </c:pt>
                <c:pt idx="40">
                  <c:v>3.1559999999999997</c:v>
                </c:pt>
                <c:pt idx="41">
                  <c:v>3.3540000000000001</c:v>
                </c:pt>
                <c:pt idx="42">
                  <c:v>2.8319999999999999</c:v>
                </c:pt>
                <c:pt idx="43">
                  <c:v>5.34</c:v>
                </c:pt>
                <c:pt idx="44">
                  <c:v>3.84</c:v>
                </c:pt>
                <c:pt idx="45">
                  <c:v>2.2200000000000002</c:v>
                </c:pt>
                <c:pt idx="46">
                  <c:v>2.6160000000000001</c:v>
                </c:pt>
                <c:pt idx="47">
                  <c:v>2.7359999999999998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D0-44C0-A5E4-12F19F5BC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340424"/>
        <c:axId val="454336112"/>
      </c:barChart>
      <c:catAx>
        <c:axId val="454340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336112"/>
        <c:crosses val="autoZero"/>
        <c:auto val="1"/>
        <c:lblAlgn val="ctr"/>
        <c:lblOffset val="100"/>
        <c:noMultiLvlLbl val="0"/>
      </c:catAx>
      <c:valAx>
        <c:axId val="45433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4340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Elanike veeteenuse h</a:t>
            </a:r>
            <a:r>
              <a:rPr lang="en-US"/>
              <a:t>ind koos abonenttasuga 1 m³ kohta € +KM</a:t>
            </a:r>
            <a:r>
              <a:rPr lang="et-EE"/>
              <a:t> 30.06.2017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veeteenuse hind+ab+km'!$AC$1:$AC$2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hind+ab+km'!$AC$3:$AC$53</c:f>
            </c:numRef>
          </c:val>
          <c:extLst>
            <c:ext xmlns:c16="http://schemas.microsoft.com/office/drawing/2014/chart" uri="{C3380CC4-5D6E-409C-BE32-E72D297353CC}">
              <c16:uniqueId val="{00000000-C983-47F9-B0A4-FEE5CA1FE302}"/>
            </c:ext>
          </c:extLst>
        </c:ser>
        <c:ser>
          <c:idx val="1"/>
          <c:order val="1"/>
          <c:tx>
            <c:strRef>
              <c:f>'elanike veeteenuse hind+ab+km'!$AD$1:$AD$2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hind+ab+km'!$AD$3:$AD$53</c:f>
            </c:numRef>
          </c:val>
          <c:extLst>
            <c:ext xmlns:c16="http://schemas.microsoft.com/office/drawing/2014/chart" uri="{C3380CC4-5D6E-409C-BE32-E72D297353CC}">
              <c16:uniqueId val="{00000001-C983-47F9-B0A4-FEE5CA1FE302}"/>
            </c:ext>
          </c:extLst>
        </c:ser>
        <c:ser>
          <c:idx val="2"/>
          <c:order val="2"/>
          <c:tx>
            <c:strRef>
              <c:f>'elanike veeteenuse hind+ab+km'!$AE$1:$AE$2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hind+ab+km'!$AE$3:$AE$53</c:f>
            </c:numRef>
          </c:val>
          <c:extLst>
            <c:ext xmlns:c16="http://schemas.microsoft.com/office/drawing/2014/chart" uri="{C3380CC4-5D6E-409C-BE32-E72D297353CC}">
              <c16:uniqueId val="{00000002-C983-47F9-B0A4-FEE5CA1FE302}"/>
            </c:ext>
          </c:extLst>
        </c:ser>
        <c:ser>
          <c:idx val="3"/>
          <c:order val="3"/>
          <c:tx>
            <c:strRef>
              <c:f>'elanike veeteenuse hind+ab+km'!$AF$1:$AF$2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hind+ab+km'!$AF$3:$AF$53</c:f>
            </c:numRef>
          </c:val>
          <c:extLst>
            <c:ext xmlns:c16="http://schemas.microsoft.com/office/drawing/2014/chart" uri="{C3380CC4-5D6E-409C-BE32-E72D297353CC}">
              <c16:uniqueId val="{00000003-C983-47F9-B0A4-FEE5CA1FE302}"/>
            </c:ext>
          </c:extLst>
        </c:ser>
        <c:ser>
          <c:idx val="4"/>
          <c:order val="4"/>
          <c:tx>
            <c:strRef>
              <c:f>'elanike veeteenuse hind+ab+km'!$AG$1:$AG$2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hind+ab+km'!$AG$3:$AG$53</c:f>
            </c:numRef>
          </c:val>
          <c:extLst>
            <c:ext xmlns:c16="http://schemas.microsoft.com/office/drawing/2014/chart" uri="{C3380CC4-5D6E-409C-BE32-E72D297353CC}">
              <c16:uniqueId val="{00000004-C983-47F9-B0A4-FEE5CA1FE302}"/>
            </c:ext>
          </c:extLst>
        </c:ser>
        <c:ser>
          <c:idx val="5"/>
          <c:order val="5"/>
          <c:tx>
            <c:strRef>
              <c:f>'elanike veeteenuse hind+ab+km'!$AH$1:$AH$2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hind+ab+km'!$AH$3:$AH$53</c:f>
            </c:numRef>
          </c:val>
          <c:extLst>
            <c:ext xmlns:c16="http://schemas.microsoft.com/office/drawing/2014/chart" uri="{C3380CC4-5D6E-409C-BE32-E72D297353CC}">
              <c16:uniqueId val="{00000005-C983-47F9-B0A4-FEE5CA1FE302}"/>
            </c:ext>
          </c:extLst>
        </c:ser>
        <c:ser>
          <c:idx val="6"/>
          <c:order val="6"/>
          <c:tx>
            <c:strRef>
              <c:f>'elanike veeteenuse hind+ab+km'!$AI$1:$AI$2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hind+ab+km'!$AI$3:$AI$53</c:f>
            </c:numRef>
          </c:val>
          <c:extLst>
            <c:ext xmlns:c16="http://schemas.microsoft.com/office/drawing/2014/chart" uri="{C3380CC4-5D6E-409C-BE32-E72D297353CC}">
              <c16:uniqueId val="{00000006-C983-47F9-B0A4-FEE5CA1FE302}"/>
            </c:ext>
          </c:extLst>
        </c:ser>
        <c:ser>
          <c:idx val="7"/>
          <c:order val="7"/>
          <c:tx>
            <c:strRef>
              <c:f>'elanike veeteenuse hind+ab+km'!$AJ$1:$AJ$2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hind+ab+km'!$AJ$3:$AJ$53</c:f>
            </c:numRef>
          </c:val>
          <c:extLst>
            <c:ext xmlns:c16="http://schemas.microsoft.com/office/drawing/2014/chart" uri="{C3380CC4-5D6E-409C-BE32-E72D297353CC}">
              <c16:uniqueId val="{00000007-C983-47F9-B0A4-FEE5CA1FE302}"/>
            </c:ext>
          </c:extLst>
        </c:ser>
        <c:ser>
          <c:idx val="8"/>
          <c:order val="8"/>
          <c:tx>
            <c:strRef>
              <c:f>'elanike veeteenuse hind+ab+km'!$AK$1:$AK$2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hind+ab+km'!$AK$3:$AK$53</c:f>
            </c:numRef>
          </c:val>
          <c:extLst>
            <c:ext xmlns:c16="http://schemas.microsoft.com/office/drawing/2014/chart" uri="{C3380CC4-5D6E-409C-BE32-E72D297353CC}">
              <c16:uniqueId val="{00000008-C983-47F9-B0A4-FEE5CA1FE302}"/>
            </c:ext>
          </c:extLst>
        </c:ser>
        <c:ser>
          <c:idx val="9"/>
          <c:order val="9"/>
          <c:tx>
            <c:strRef>
              <c:f>'elanike veeteenuse hind+ab+km'!$AL$1:$AL$2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hind+ab+km'!$AL$3:$AL$53</c:f>
            </c:numRef>
          </c:val>
          <c:extLst>
            <c:ext xmlns:c16="http://schemas.microsoft.com/office/drawing/2014/chart" uri="{C3380CC4-5D6E-409C-BE32-E72D297353CC}">
              <c16:uniqueId val="{00000009-C983-47F9-B0A4-FEE5CA1FE302}"/>
            </c:ext>
          </c:extLst>
        </c:ser>
        <c:ser>
          <c:idx val="10"/>
          <c:order val="10"/>
          <c:tx>
            <c:strRef>
              <c:f>'elanike veeteenuse hind+ab+km'!$AM$1:$AM$2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hind+ab+km'!$AM$3:$AM$53</c:f>
            </c:numRef>
          </c:val>
          <c:extLst>
            <c:ext xmlns:c16="http://schemas.microsoft.com/office/drawing/2014/chart" uri="{C3380CC4-5D6E-409C-BE32-E72D297353CC}">
              <c16:uniqueId val="{0000000A-C983-47F9-B0A4-FEE5CA1FE302}"/>
            </c:ext>
          </c:extLst>
        </c:ser>
        <c:ser>
          <c:idx val="11"/>
          <c:order val="11"/>
          <c:tx>
            <c:strRef>
              <c:f>'elanike veeteenuse hind+ab+km'!$AN$1:$AN$2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hind+ab+km'!$AN$3:$AN$53</c:f>
            </c:numRef>
          </c:val>
          <c:extLst>
            <c:ext xmlns:c16="http://schemas.microsoft.com/office/drawing/2014/chart" uri="{C3380CC4-5D6E-409C-BE32-E72D297353CC}">
              <c16:uniqueId val="{0000000B-C983-47F9-B0A4-FEE5CA1FE302}"/>
            </c:ext>
          </c:extLst>
        </c:ser>
        <c:ser>
          <c:idx val="12"/>
          <c:order val="12"/>
          <c:tx>
            <c:strRef>
              <c:f>'elanike veeteenuse hind+ab+km'!$AO$1:$AO$2</c:f>
              <c:strCache>
                <c:ptCount val="2"/>
                <c:pt idx="0">
                  <c:v>Hind koos abonenttasuga 1 m³ kohta € +KM</c:v>
                </c:pt>
              </c:strCache>
            </c:strRef>
          </c:tx>
          <c:invertIfNegative val="0"/>
          <c:cat>
            <c:strRef>
              <c:f>'elanike veeteenuse hind+ab+km'!$A$3:$AB$53</c:f>
              <c:strCache>
                <c:ptCount val="51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  <c:pt idx="49">
                  <c:v>* -keskmestatud hind</c:v>
                </c:pt>
                <c:pt idx="50">
                  <c:v>**-põhipiirkonna hind</c:v>
                </c:pt>
              </c:strCache>
            </c:strRef>
          </c:cat>
          <c:val>
            <c:numRef>
              <c:f>'elanike veeteenuse hind+ab+km'!$AO$3:$AO$53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2.9987999999999997</c:v>
                </c:pt>
                <c:pt idx="2">
                  <c:v>3.2237584910384962</c:v>
                </c:pt>
                <c:pt idx="3">
                  <c:v>1.7897537421676106</c:v>
                </c:pt>
                <c:pt idx="4">
                  <c:v>2.612910876991716</c:v>
                </c:pt>
                <c:pt idx="5">
                  <c:v>3.3452570056044832</c:v>
                </c:pt>
                <c:pt idx="6">
                  <c:v>3.6</c:v>
                </c:pt>
                <c:pt idx="7">
                  <c:v>2.4935999999999998</c:v>
                </c:pt>
                <c:pt idx="8">
                  <c:v>2.3340000000000001</c:v>
                </c:pt>
                <c:pt idx="9">
                  <c:v>3.2039999999999997</c:v>
                </c:pt>
                <c:pt idx="10">
                  <c:v>3.1512000000000002</c:v>
                </c:pt>
                <c:pt idx="11">
                  <c:v>3.51</c:v>
                </c:pt>
                <c:pt idx="12">
                  <c:v>4.2780000000000005</c:v>
                </c:pt>
                <c:pt idx="13">
                  <c:v>2.9880000000000004</c:v>
                </c:pt>
                <c:pt idx="14">
                  <c:v>3.9511447992231679</c:v>
                </c:pt>
                <c:pt idx="15">
                  <c:v>3.8279999999999994</c:v>
                </c:pt>
                <c:pt idx="16">
                  <c:v>4.0329572876165276</c:v>
                </c:pt>
                <c:pt idx="17">
                  <c:v>4.1591326434899134</c:v>
                </c:pt>
                <c:pt idx="18">
                  <c:v>3.127728376814042</c:v>
                </c:pt>
                <c:pt idx="19">
                  <c:v>3.8159999999999998</c:v>
                </c:pt>
                <c:pt idx="20">
                  <c:v>3.6</c:v>
                </c:pt>
                <c:pt idx="21">
                  <c:v>3.6727619181873945</c:v>
                </c:pt>
                <c:pt idx="22">
                  <c:v>2.4</c:v>
                </c:pt>
                <c:pt idx="23">
                  <c:v>2.7</c:v>
                </c:pt>
                <c:pt idx="24">
                  <c:v>4.0679999999999996</c:v>
                </c:pt>
                <c:pt idx="25">
                  <c:v>3.516</c:v>
                </c:pt>
                <c:pt idx="26">
                  <c:v>2.6760000000000002</c:v>
                </c:pt>
                <c:pt idx="27">
                  <c:v>2.58</c:v>
                </c:pt>
                <c:pt idx="28">
                  <c:v>2.2799999999999998</c:v>
                </c:pt>
                <c:pt idx="29">
                  <c:v>5.0399999999999991</c:v>
                </c:pt>
                <c:pt idx="30">
                  <c:v>2.7174511210762331</c:v>
                </c:pt>
                <c:pt idx="31">
                  <c:v>3.06</c:v>
                </c:pt>
                <c:pt idx="32">
                  <c:v>2.1120000000000001</c:v>
                </c:pt>
                <c:pt idx="33">
                  <c:v>3.3719999999999999</c:v>
                </c:pt>
                <c:pt idx="34">
                  <c:v>2.0759999999999996</c:v>
                </c:pt>
                <c:pt idx="35">
                  <c:v>2.496</c:v>
                </c:pt>
                <c:pt idx="36">
                  <c:v>2.0352000000000001</c:v>
                </c:pt>
                <c:pt idx="37">
                  <c:v>4.0531765182086259</c:v>
                </c:pt>
                <c:pt idx="38">
                  <c:v>4.2740178956779866</c:v>
                </c:pt>
                <c:pt idx="39">
                  <c:v>2.7527999999999997</c:v>
                </c:pt>
                <c:pt idx="40">
                  <c:v>3.1559999999999997</c:v>
                </c:pt>
                <c:pt idx="41">
                  <c:v>3.3528000000000002</c:v>
                </c:pt>
                <c:pt idx="42">
                  <c:v>2.8319999999999999</c:v>
                </c:pt>
                <c:pt idx="43">
                  <c:v>10.528395623166052</c:v>
                </c:pt>
                <c:pt idx="44">
                  <c:v>3.84</c:v>
                </c:pt>
                <c:pt idx="45">
                  <c:v>2.2199999999999998</c:v>
                </c:pt>
                <c:pt idx="46">
                  <c:v>2.6160000000000001</c:v>
                </c:pt>
                <c:pt idx="47">
                  <c:v>2.7686564011259955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83-47F9-B0A4-FEE5CA1FE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336504"/>
        <c:axId val="454334544"/>
      </c:barChart>
      <c:catAx>
        <c:axId val="454336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334544"/>
        <c:crosses val="autoZero"/>
        <c:auto val="1"/>
        <c:lblAlgn val="ctr"/>
        <c:lblOffset val="100"/>
        <c:noMultiLvlLbl val="0"/>
      </c:catAx>
      <c:valAx>
        <c:axId val="45433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4336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ettevõtetele seisuga 30.06.2017(ilma km-ta)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'ettevõtete vee ja kanali hind'!$B$1:$B$2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hind'!$B$3:$B$53</c:f>
            </c:numRef>
          </c:val>
          <c:extLst>
            <c:ext xmlns:c16="http://schemas.microsoft.com/office/drawing/2014/chart" uri="{C3380CC4-5D6E-409C-BE32-E72D297353CC}">
              <c16:uniqueId val="{00000000-74F3-49B4-8DC9-18EF731D8F19}"/>
            </c:ext>
          </c:extLst>
        </c:ser>
        <c:ser>
          <c:idx val="1"/>
          <c:order val="1"/>
          <c:tx>
            <c:strRef>
              <c:f>'ettevõtete vee ja kanali hind'!$C$1:$C$2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hind'!$C$3:$C$53</c:f>
            </c:numRef>
          </c:val>
          <c:extLst>
            <c:ext xmlns:c16="http://schemas.microsoft.com/office/drawing/2014/chart" uri="{C3380CC4-5D6E-409C-BE32-E72D297353CC}">
              <c16:uniqueId val="{00000001-74F3-49B4-8DC9-18EF731D8F19}"/>
            </c:ext>
          </c:extLst>
        </c:ser>
        <c:ser>
          <c:idx val="2"/>
          <c:order val="2"/>
          <c:tx>
            <c:strRef>
              <c:f>'ettevõtete vee ja kanali hind'!$D$1:$D$2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hind'!$D$3:$D$53</c:f>
            </c:numRef>
          </c:val>
          <c:extLst>
            <c:ext xmlns:c16="http://schemas.microsoft.com/office/drawing/2014/chart" uri="{C3380CC4-5D6E-409C-BE32-E72D297353CC}">
              <c16:uniqueId val="{00000002-74F3-49B4-8DC9-18EF731D8F19}"/>
            </c:ext>
          </c:extLst>
        </c:ser>
        <c:ser>
          <c:idx val="3"/>
          <c:order val="3"/>
          <c:tx>
            <c:strRef>
              <c:f>'ettevõtete vee ja kanali hind'!$E$1:$E$2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hind'!$E$3:$E$53</c:f>
            </c:numRef>
          </c:val>
          <c:extLst>
            <c:ext xmlns:c16="http://schemas.microsoft.com/office/drawing/2014/chart" uri="{C3380CC4-5D6E-409C-BE32-E72D297353CC}">
              <c16:uniqueId val="{00000003-74F3-49B4-8DC9-18EF731D8F19}"/>
            </c:ext>
          </c:extLst>
        </c:ser>
        <c:ser>
          <c:idx val="4"/>
          <c:order val="4"/>
          <c:tx>
            <c:strRef>
              <c:f>'ettevõtete vee ja kanali hind'!$F$1:$F$2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hind'!$F$3:$F$53</c:f>
            </c:numRef>
          </c:val>
          <c:extLst>
            <c:ext xmlns:c16="http://schemas.microsoft.com/office/drawing/2014/chart" uri="{C3380CC4-5D6E-409C-BE32-E72D297353CC}">
              <c16:uniqueId val="{00000004-74F3-49B4-8DC9-18EF731D8F19}"/>
            </c:ext>
          </c:extLst>
        </c:ser>
        <c:ser>
          <c:idx val="5"/>
          <c:order val="5"/>
          <c:tx>
            <c:strRef>
              <c:f>'ettevõtete vee ja kanali hind'!$G$1:$G$2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hind'!$G$3:$G$53</c:f>
            </c:numRef>
          </c:val>
          <c:extLst>
            <c:ext xmlns:c16="http://schemas.microsoft.com/office/drawing/2014/chart" uri="{C3380CC4-5D6E-409C-BE32-E72D297353CC}">
              <c16:uniqueId val="{00000005-74F3-49B4-8DC9-18EF731D8F19}"/>
            </c:ext>
          </c:extLst>
        </c:ser>
        <c:ser>
          <c:idx val="6"/>
          <c:order val="6"/>
          <c:tx>
            <c:strRef>
              <c:f>'ettevõtete vee ja kanali hind'!$H$1:$H$2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hind'!$H$3:$H$53</c:f>
            </c:numRef>
          </c:val>
          <c:extLst>
            <c:ext xmlns:c16="http://schemas.microsoft.com/office/drawing/2014/chart" uri="{C3380CC4-5D6E-409C-BE32-E72D297353CC}">
              <c16:uniqueId val="{00000006-74F3-49B4-8DC9-18EF731D8F19}"/>
            </c:ext>
          </c:extLst>
        </c:ser>
        <c:ser>
          <c:idx val="7"/>
          <c:order val="7"/>
          <c:tx>
            <c:strRef>
              <c:f>'ettevõtete vee ja kanali hind'!$I$1:$I$2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hind'!$I$3:$I$53</c:f>
            </c:numRef>
          </c:val>
          <c:extLst>
            <c:ext xmlns:c16="http://schemas.microsoft.com/office/drawing/2014/chart" uri="{C3380CC4-5D6E-409C-BE32-E72D297353CC}">
              <c16:uniqueId val="{00000007-74F3-49B4-8DC9-18EF731D8F19}"/>
            </c:ext>
          </c:extLst>
        </c:ser>
        <c:ser>
          <c:idx val="8"/>
          <c:order val="8"/>
          <c:tx>
            <c:strRef>
              <c:f>'ettevõtete vee ja kanali hind'!$J$1:$J$2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hind'!$J$3:$J$53</c:f>
              <c:numCache>
                <c:formatCode>0.000</c:formatCode>
                <c:ptCount val="50"/>
                <c:pt idx="0" formatCode="General">
                  <c:v>0</c:v>
                </c:pt>
                <c:pt idx="1">
                  <c:v>1.1950000000000001</c:v>
                </c:pt>
                <c:pt idx="2">
                  <c:v>1.2196198075569116</c:v>
                </c:pt>
                <c:pt idx="3">
                  <c:v>0.90136479008030623</c:v>
                </c:pt>
                <c:pt idx="4">
                  <c:v>0.97</c:v>
                </c:pt>
                <c:pt idx="5">
                  <c:v>1.3</c:v>
                </c:pt>
                <c:pt idx="6">
                  <c:v>0.94799999999999995</c:v>
                </c:pt>
                <c:pt idx="7">
                  <c:v>1.56</c:v>
                </c:pt>
                <c:pt idx="8">
                  <c:v>1.02</c:v>
                </c:pt>
                <c:pt idx="9">
                  <c:v>0.77500000000000002</c:v>
                </c:pt>
                <c:pt idx="10">
                  <c:v>1.43</c:v>
                </c:pt>
                <c:pt idx="11">
                  <c:v>1.4650000000000001</c:v>
                </c:pt>
                <c:pt idx="12">
                  <c:v>1.1200000000000001</c:v>
                </c:pt>
                <c:pt idx="13">
                  <c:v>1.83</c:v>
                </c:pt>
                <c:pt idx="14">
                  <c:v>1.27</c:v>
                </c:pt>
                <c:pt idx="15">
                  <c:v>1</c:v>
                </c:pt>
                <c:pt idx="16">
                  <c:v>1.4650000000000001</c:v>
                </c:pt>
                <c:pt idx="17">
                  <c:v>0.95297662527392257</c:v>
                </c:pt>
                <c:pt idx="18">
                  <c:v>1.23</c:v>
                </c:pt>
                <c:pt idx="19">
                  <c:v>1.33</c:v>
                </c:pt>
                <c:pt idx="20">
                  <c:v>0.93</c:v>
                </c:pt>
                <c:pt idx="21">
                  <c:v>1.22</c:v>
                </c:pt>
                <c:pt idx="22">
                  <c:v>0.875</c:v>
                </c:pt>
                <c:pt idx="23">
                  <c:v>1.62</c:v>
                </c:pt>
                <c:pt idx="24">
                  <c:v>1.52</c:v>
                </c:pt>
                <c:pt idx="25">
                  <c:v>1</c:v>
                </c:pt>
                <c:pt idx="26">
                  <c:v>1.1000000000000001</c:v>
                </c:pt>
                <c:pt idx="27">
                  <c:v>0.76</c:v>
                </c:pt>
                <c:pt idx="28">
                  <c:v>2.14</c:v>
                </c:pt>
                <c:pt idx="29">
                  <c:v>0.95799999999999996</c:v>
                </c:pt>
                <c:pt idx="30">
                  <c:v>1.44</c:v>
                </c:pt>
                <c:pt idx="31">
                  <c:v>1.04</c:v>
                </c:pt>
                <c:pt idx="32">
                  <c:v>1.87</c:v>
                </c:pt>
                <c:pt idx="33">
                  <c:v>2.3199999999999998</c:v>
                </c:pt>
                <c:pt idx="34">
                  <c:v>1.05</c:v>
                </c:pt>
                <c:pt idx="35">
                  <c:v>0.61599999999999999</c:v>
                </c:pt>
                <c:pt idx="36">
                  <c:v>1.53</c:v>
                </c:pt>
                <c:pt idx="37">
                  <c:v>1.4060614371914428</c:v>
                </c:pt>
                <c:pt idx="38">
                  <c:v>1.165</c:v>
                </c:pt>
                <c:pt idx="39">
                  <c:v>1</c:v>
                </c:pt>
                <c:pt idx="40">
                  <c:v>0.879</c:v>
                </c:pt>
                <c:pt idx="41">
                  <c:v>0.81</c:v>
                </c:pt>
                <c:pt idx="42">
                  <c:v>1.6</c:v>
                </c:pt>
                <c:pt idx="43">
                  <c:v>1.47</c:v>
                </c:pt>
                <c:pt idx="44">
                  <c:v>0.77</c:v>
                </c:pt>
                <c:pt idx="45">
                  <c:v>0.93</c:v>
                </c:pt>
                <c:pt idx="46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F3-49B4-8DC9-18EF731D8F19}"/>
            </c:ext>
          </c:extLst>
        </c:ser>
        <c:ser>
          <c:idx val="9"/>
          <c:order val="9"/>
          <c:tx>
            <c:strRef>
              <c:f>'ettevõtete vee ja kanali hind'!$K$1:$K$2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hind'!$K$3:$K$53</c:f>
            </c:numRef>
          </c:val>
          <c:extLst>
            <c:ext xmlns:c16="http://schemas.microsoft.com/office/drawing/2014/chart" uri="{C3380CC4-5D6E-409C-BE32-E72D297353CC}">
              <c16:uniqueId val="{00000009-74F3-49B4-8DC9-18EF731D8F19}"/>
            </c:ext>
          </c:extLst>
        </c:ser>
        <c:ser>
          <c:idx val="10"/>
          <c:order val="10"/>
          <c:tx>
            <c:strRef>
              <c:f>'ettevõtete vee ja kanali hind'!$L$1:$L$2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'ettevõtete vee ja kanali hind'!$A$3:$A$53</c:f>
              <c:strCache>
                <c:ptCount val="50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Kuremaa Enveko AS*</c:v>
                </c:pt>
                <c:pt idx="17">
                  <c:v>Kuressaare Veevärk AS*</c:v>
                </c:pt>
                <c:pt idx="18">
                  <c:v>Lahevesi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Paldiski Linnahoolduse  OÜ</c:v>
                </c:pt>
                <c:pt idx="22">
                  <c:v>Pärnu Vesi AS**</c:v>
                </c:pt>
                <c:pt idx="23">
                  <c:v>Põltsamaa Vallavara OÜ**</c:v>
                </c:pt>
                <c:pt idx="24">
                  <c:v>Põltsamaa Varahalduse OÜ</c:v>
                </c:pt>
                <c:pt idx="25">
                  <c:v>Põlva Vesi  AS**</c:v>
                </c:pt>
                <c:pt idx="26">
                  <c:v>Rakvere Vesi AS**</c:v>
                </c:pt>
                <c:pt idx="27">
                  <c:v>Rapla Vesi AS**</c:v>
                </c:pt>
                <c:pt idx="28">
                  <c:v>Raven OÜ</c:v>
                </c:pt>
                <c:pt idx="29">
                  <c:v>Saarde Kommunaal OÜ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OÜ**</c:v>
                </c:pt>
                <c:pt idx="33">
                  <c:v>Tallinna Vesi AS**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Tõrva Veejõud OÜ</c:v>
                </c:pt>
                <c:pt idx="38">
                  <c:v>Türi Vesi OÜ**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Vändra</c:v>
                </c:pt>
                <c:pt idx="42">
                  <c:v>Vihula valla Veevärk OÜ</c:v>
                </c:pt>
                <c:pt idx="43">
                  <c:v>Viimsi Vesi AS**</c:v>
                </c:pt>
                <c:pt idx="44">
                  <c:v>Viljandi Veevärk AS</c:v>
                </c:pt>
                <c:pt idx="45">
                  <c:v>Võhma ELKO</c:v>
                </c:pt>
                <c:pt idx="46">
                  <c:v>Võru Vesi**</c:v>
                </c:pt>
                <c:pt idx="48">
                  <c:v>* -keskmestatud hind</c:v>
                </c:pt>
                <c:pt idx="49">
                  <c:v>**-põhipiirkonna hind</c:v>
                </c:pt>
              </c:strCache>
            </c:strRef>
          </c:cat>
          <c:val>
            <c:numRef>
              <c:f>'ettevõtete vee ja kanali hind'!$L$3:$L$53</c:f>
              <c:numCache>
                <c:formatCode>0.000</c:formatCode>
                <c:ptCount val="50"/>
                <c:pt idx="0" formatCode="General">
                  <c:v>0</c:v>
                </c:pt>
                <c:pt idx="1">
                  <c:v>1.3979999999999999</c:v>
                </c:pt>
                <c:pt idx="2">
                  <c:v>1.779492492538929</c:v>
                </c:pt>
                <c:pt idx="3">
                  <c:v>1.4487849020398815</c:v>
                </c:pt>
                <c:pt idx="4">
                  <c:v>1.55</c:v>
                </c:pt>
                <c:pt idx="5">
                  <c:v>1.95</c:v>
                </c:pt>
                <c:pt idx="6">
                  <c:v>1.1299999999999999</c:v>
                </c:pt>
                <c:pt idx="7">
                  <c:v>0.71</c:v>
                </c:pt>
                <c:pt idx="8">
                  <c:v>1.65</c:v>
                </c:pt>
                <c:pt idx="9">
                  <c:v>1.851</c:v>
                </c:pt>
                <c:pt idx="10">
                  <c:v>1.585</c:v>
                </c:pt>
                <c:pt idx="11">
                  <c:v>2.1</c:v>
                </c:pt>
                <c:pt idx="12">
                  <c:v>1.37</c:v>
                </c:pt>
                <c:pt idx="13">
                  <c:v>2.77</c:v>
                </c:pt>
                <c:pt idx="14">
                  <c:v>2.4</c:v>
                </c:pt>
                <c:pt idx="15">
                  <c:v>2.08</c:v>
                </c:pt>
                <c:pt idx="16">
                  <c:v>1.8660000000000001</c:v>
                </c:pt>
                <c:pt idx="17">
                  <c:v>2.1806990822858023</c:v>
                </c:pt>
                <c:pt idx="18">
                  <c:v>1.95</c:v>
                </c:pt>
                <c:pt idx="19">
                  <c:v>1.67</c:v>
                </c:pt>
                <c:pt idx="20">
                  <c:v>2.58</c:v>
                </c:pt>
                <c:pt idx="21">
                  <c:v>1.52</c:v>
                </c:pt>
                <c:pt idx="22">
                  <c:v>1.375</c:v>
                </c:pt>
                <c:pt idx="23">
                  <c:v>1.77</c:v>
                </c:pt>
                <c:pt idx="24">
                  <c:v>1.63</c:v>
                </c:pt>
                <c:pt idx="25">
                  <c:v>1.64</c:v>
                </c:pt>
                <c:pt idx="26">
                  <c:v>1.05</c:v>
                </c:pt>
                <c:pt idx="27">
                  <c:v>1.1399999999999999</c:v>
                </c:pt>
                <c:pt idx="28">
                  <c:v>2.39</c:v>
                </c:pt>
                <c:pt idx="29">
                  <c:v>1.2829999999999999</c:v>
                </c:pt>
                <c:pt idx="30">
                  <c:v>2.0680000000000001</c:v>
                </c:pt>
                <c:pt idx="31">
                  <c:v>0.98</c:v>
                </c:pt>
                <c:pt idx="32">
                  <c:v>2.82</c:v>
                </c:pt>
                <c:pt idx="33">
                  <c:v>1.72</c:v>
                </c:pt>
                <c:pt idx="34">
                  <c:v>1.37</c:v>
                </c:pt>
                <c:pt idx="35">
                  <c:v>1.08</c:v>
                </c:pt>
                <c:pt idx="36">
                  <c:v>1.6</c:v>
                </c:pt>
                <c:pt idx="37">
                  <c:v>2.1592693021264453</c:v>
                </c:pt>
                <c:pt idx="38">
                  <c:v>1.371</c:v>
                </c:pt>
                <c:pt idx="39">
                  <c:v>1.63</c:v>
                </c:pt>
                <c:pt idx="40">
                  <c:v>1.915</c:v>
                </c:pt>
                <c:pt idx="41">
                  <c:v>1.55</c:v>
                </c:pt>
                <c:pt idx="42">
                  <c:v>2.85</c:v>
                </c:pt>
                <c:pt idx="43">
                  <c:v>2.2000000000000002</c:v>
                </c:pt>
                <c:pt idx="44">
                  <c:v>1.08</c:v>
                </c:pt>
                <c:pt idx="45">
                  <c:v>1.25</c:v>
                </c:pt>
                <c:pt idx="46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F3-49B4-8DC9-18EF731D8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336896"/>
        <c:axId val="454335720"/>
      </c:barChart>
      <c:catAx>
        <c:axId val="454336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335720"/>
        <c:crosses val="autoZero"/>
        <c:auto val="1"/>
        <c:lblAlgn val="ctr"/>
        <c:lblOffset val="100"/>
        <c:noMultiLvlLbl val="0"/>
      </c:catAx>
      <c:valAx>
        <c:axId val="454335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4336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1m</a:t>
            </a:r>
            <a:r>
              <a:rPr lang="et-EE">
                <a:latin typeface="Calibri"/>
              </a:rPr>
              <a:t>³</a:t>
            </a:r>
            <a:r>
              <a:rPr lang="et-EE"/>
              <a:t> vee</a:t>
            </a:r>
            <a:r>
              <a:rPr lang="et-EE" baseline="0"/>
              <a:t> müügi kohta 01.01.2017-30.06.2017</a:t>
            </a:r>
            <a:endParaRPr lang="et-EE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'tulu 1m3 vee müügist'!$AC$1:$AC$2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vee müügist'!$AC$3:$AC$53</c:f>
            </c:numRef>
          </c:val>
          <c:extLst>
            <c:ext xmlns:c16="http://schemas.microsoft.com/office/drawing/2014/chart" uri="{C3380CC4-5D6E-409C-BE32-E72D297353CC}">
              <c16:uniqueId val="{00000000-2F25-45C8-98C5-B59ED7CF3DEA}"/>
            </c:ext>
          </c:extLst>
        </c:ser>
        <c:ser>
          <c:idx val="1"/>
          <c:order val="1"/>
          <c:tx>
            <c:strRef>
              <c:f>'tulu 1m3 vee müügist'!$AD$1:$AD$2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vee müügist'!$AD$3:$AD$53</c:f>
            </c:numRef>
          </c:val>
          <c:extLst>
            <c:ext xmlns:c16="http://schemas.microsoft.com/office/drawing/2014/chart" uri="{C3380CC4-5D6E-409C-BE32-E72D297353CC}">
              <c16:uniqueId val="{00000001-2F25-45C8-98C5-B59ED7CF3DEA}"/>
            </c:ext>
          </c:extLst>
        </c:ser>
        <c:ser>
          <c:idx val="2"/>
          <c:order val="2"/>
          <c:tx>
            <c:strRef>
              <c:f>'tulu 1m3 vee müügist'!$AE$1:$AE$2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vee müügist'!$AE$3:$AE$53</c:f>
            </c:numRef>
          </c:val>
          <c:extLst>
            <c:ext xmlns:c16="http://schemas.microsoft.com/office/drawing/2014/chart" uri="{C3380CC4-5D6E-409C-BE32-E72D297353CC}">
              <c16:uniqueId val="{00000002-2F25-45C8-98C5-B59ED7CF3DEA}"/>
            </c:ext>
          </c:extLst>
        </c:ser>
        <c:ser>
          <c:idx val="3"/>
          <c:order val="3"/>
          <c:tx>
            <c:strRef>
              <c:f>'tulu 1m3 vee müügist'!$AF$1:$AF$2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vee müügist'!$AF$3:$AF$53</c:f>
            </c:numRef>
          </c:val>
          <c:extLst>
            <c:ext xmlns:c16="http://schemas.microsoft.com/office/drawing/2014/chart" uri="{C3380CC4-5D6E-409C-BE32-E72D297353CC}">
              <c16:uniqueId val="{00000003-2F25-45C8-98C5-B59ED7CF3DEA}"/>
            </c:ext>
          </c:extLst>
        </c:ser>
        <c:ser>
          <c:idx val="4"/>
          <c:order val="4"/>
          <c:tx>
            <c:strRef>
              <c:f>'tulu 1m3 vee müügist'!$AG$1:$AG$2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vee müügist'!$AG$3:$AG$53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1.1856487074172506</c:v>
                </c:pt>
                <c:pt idx="2">
                  <c:v>1.2031860535016532</c:v>
                </c:pt>
                <c:pt idx="3">
                  <c:v>0.85384306881862615</c:v>
                </c:pt>
                <c:pt idx="4">
                  <c:v>0.89881998742244251</c:v>
                </c:pt>
                <c:pt idx="5">
                  <c:v>1.2377902321857484</c:v>
                </c:pt>
                <c:pt idx="6">
                  <c:v>1.2000090913223329</c:v>
                </c:pt>
                <c:pt idx="7">
                  <c:v>0.94803559435862983</c:v>
                </c:pt>
                <c:pt idx="8">
                  <c:v>1.2209958662486207</c:v>
                </c:pt>
                <c:pt idx="9">
                  <c:v>1.0200086994345368</c:v>
                </c:pt>
                <c:pt idx="10">
                  <c:v>0.77498893070622088</c:v>
                </c:pt>
                <c:pt idx="11">
                  <c:v>1.3600033512064345</c:v>
                </c:pt>
                <c:pt idx="12">
                  <c:v>1.3479338055458501</c:v>
                </c:pt>
                <c:pt idx="13">
                  <c:v>1.1200397600198801</c:v>
                </c:pt>
                <c:pt idx="14">
                  <c:v>1.4826212372193979</c:v>
                </c:pt>
                <c:pt idx="15">
                  <c:v>1.1019793027227971</c:v>
                </c:pt>
                <c:pt idx="16">
                  <c:v>1.1126796300140704</c:v>
                </c:pt>
                <c:pt idx="17">
                  <c:v>1.5947293977518053</c:v>
                </c:pt>
                <c:pt idx="18">
                  <c:v>0.90063007367319126</c:v>
                </c:pt>
                <c:pt idx="19">
                  <c:v>1.2299942429476107</c:v>
                </c:pt>
                <c:pt idx="20">
                  <c:v>1.330003854413303</c:v>
                </c:pt>
                <c:pt idx="21">
                  <c:v>0.93394861053534939</c:v>
                </c:pt>
                <c:pt idx="22">
                  <c:v>0.85004686035613863</c:v>
                </c:pt>
                <c:pt idx="23">
                  <c:v>0.87475764069595385</c:v>
                </c:pt>
                <c:pt idx="24">
                  <c:v>1.6320793888058462</c:v>
                </c:pt>
                <c:pt idx="25">
                  <c:v>1.2564339987472424</c:v>
                </c:pt>
                <c:pt idx="26">
                  <c:v>0.74575186476585598</c:v>
                </c:pt>
                <c:pt idx="27">
                  <c:v>1.1000013489997167</c:v>
                </c:pt>
                <c:pt idx="28">
                  <c:v>0.75983417779824958</c:v>
                </c:pt>
                <c:pt idx="29">
                  <c:v>2.0116711039564112</c:v>
                </c:pt>
                <c:pt idx="30">
                  <c:v>0.95837425751835736</c:v>
                </c:pt>
                <c:pt idx="31">
                  <c:v>1.2530272555619408</c:v>
                </c:pt>
                <c:pt idx="32">
                  <c:v>0.93010066638309941</c:v>
                </c:pt>
                <c:pt idx="33">
                  <c:v>1.1200046428742121</c:v>
                </c:pt>
                <c:pt idx="34">
                  <c:v>0.95005962719895776</c:v>
                </c:pt>
                <c:pt idx="35">
                  <c:v>0.89998796807529302</c:v>
                </c:pt>
                <c:pt idx="36">
                  <c:v>0.61399616920093358</c:v>
                </c:pt>
                <c:pt idx="37">
                  <c:v>1.8329013305685158</c:v>
                </c:pt>
                <c:pt idx="38">
                  <c:v>1.4057232751516968</c:v>
                </c:pt>
                <c:pt idx="39">
                  <c:v>1.0389909840252944</c:v>
                </c:pt>
                <c:pt idx="40">
                  <c:v>1</c:v>
                </c:pt>
                <c:pt idx="41">
                  <c:v>0.87899364657479384</c:v>
                </c:pt>
                <c:pt idx="42">
                  <c:v>0.81001461122299889</c:v>
                </c:pt>
                <c:pt idx="43">
                  <c:v>3.0687391627446123</c:v>
                </c:pt>
                <c:pt idx="44">
                  <c:v>1.2569956101895909</c:v>
                </c:pt>
                <c:pt idx="45">
                  <c:v>0.76999916058087803</c:v>
                </c:pt>
                <c:pt idx="46">
                  <c:v>0.92997987927565395</c:v>
                </c:pt>
                <c:pt idx="47">
                  <c:v>0.91610955136060213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25-45C8-98C5-B59ED7CF3DEA}"/>
            </c:ext>
          </c:extLst>
        </c:ser>
        <c:ser>
          <c:idx val="5"/>
          <c:order val="5"/>
          <c:tx>
            <c:strRef>
              <c:f>'tulu 1m3 vee müügist'!$AH$1:$AH$2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vee müügist'!$AH$3:$AH$53</c:f>
            </c:numRef>
          </c:val>
          <c:extLst>
            <c:ext xmlns:c16="http://schemas.microsoft.com/office/drawing/2014/chart" uri="{C3380CC4-5D6E-409C-BE32-E72D297353CC}">
              <c16:uniqueId val="{00000005-2F25-45C8-98C5-B59ED7CF3DEA}"/>
            </c:ext>
          </c:extLst>
        </c:ser>
        <c:ser>
          <c:idx val="6"/>
          <c:order val="6"/>
          <c:tx>
            <c:strRef>
              <c:f>'tulu 1m3 vee müügist'!$AI$1:$AI$2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vee müügist'!$AI$3:$AI$53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1.195024077046549</c:v>
                </c:pt>
                <c:pt idx="2">
                  <c:v>1.2196198075569116</c:v>
                </c:pt>
                <c:pt idx="3">
                  <c:v>0</c:v>
                </c:pt>
                <c:pt idx="4">
                  <c:v>0.90136479008030623</c:v>
                </c:pt>
                <c:pt idx="5">
                  <c:v>1.0861945636623749</c:v>
                </c:pt>
                <c:pt idx="6">
                  <c:v>1.3043993961613112</c:v>
                </c:pt>
                <c:pt idx="7">
                  <c:v>0.94793868921775903</c:v>
                </c:pt>
                <c:pt idx="8">
                  <c:v>1.5597874791960058</c:v>
                </c:pt>
                <c:pt idx="9">
                  <c:v>1.0199637962244634</c:v>
                </c:pt>
                <c:pt idx="10">
                  <c:v>0.77502603004611037</c:v>
                </c:pt>
                <c:pt idx="11">
                  <c:v>1.4299740207159488</c:v>
                </c:pt>
                <c:pt idx="12">
                  <c:v>1.2638599038199803</c:v>
                </c:pt>
                <c:pt idx="13">
                  <c:v>1.1199961508852965</c:v>
                </c:pt>
                <c:pt idx="14">
                  <c:v>1.8637839844112465</c:v>
                </c:pt>
                <c:pt idx="15">
                  <c:v>1.2699850496878022</c:v>
                </c:pt>
                <c:pt idx="16">
                  <c:v>1.1114276025771448</c:v>
                </c:pt>
                <c:pt idx="17">
                  <c:v>1.4868807074087849</c:v>
                </c:pt>
                <c:pt idx="18">
                  <c:v>0.95342613923695008</c:v>
                </c:pt>
                <c:pt idx="19">
                  <c:v>1.23</c:v>
                </c:pt>
                <c:pt idx="20">
                  <c:v>1.3299999999999998</c:v>
                </c:pt>
                <c:pt idx="21">
                  <c:v>0.93043182590955442</c:v>
                </c:pt>
                <c:pt idx="22">
                  <c:v>1.2200468418356143</c:v>
                </c:pt>
                <c:pt idx="23">
                  <c:v>0.69149750764461937</c:v>
                </c:pt>
                <c:pt idx="24">
                  <c:v>1.5993920071179653</c:v>
                </c:pt>
                <c:pt idx="25">
                  <c:v>1.3401420400980455</c:v>
                </c:pt>
                <c:pt idx="26">
                  <c:v>0.98891618579672036</c:v>
                </c:pt>
                <c:pt idx="27">
                  <c:v>1.0999989889901023</c:v>
                </c:pt>
                <c:pt idx="28">
                  <c:v>0.75999082740936863</c:v>
                </c:pt>
                <c:pt idx="29">
                  <c:v>2.0650372825186412</c:v>
                </c:pt>
                <c:pt idx="30">
                  <c:v>0.95829471733086202</c:v>
                </c:pt>
                <c:pt idx="31">
                  <c:v>1.4392150771461116</c:v>
                </c:pt>
                <c:pt idx="32">
                  <c:v>1.0400012084957251</c:v>
                </c:pt>
                <c:pt idx="33">
                  <c:v>1.6949391641685767</c:v>
                </c:pt>
                <c:pt idx="34">
                  <c:v>2.3192343844511596</c:v>
                </c:pt>
                <c:pt idx="35">
                  <c:v>1.0499935097446547</c:v>
                </c:pt>
                <c:pt idx="36">
                  <c:v>0.61598973181778915</c:v>
                </c:pt>
                <c:pt idx="37">
                  <c:v>3.1054839210812486</c:v>
                </c:pt>
                <c:pt idx="38">
                  <c:v>1.4060614371914428</c:v>
                </c:pt>
                <c:pt idx="39">
                  <c:v>1.1653344335000775</c:v>
                </c:pt>
                <c:pt idx="40">
                  <c:v>1</c:v>
                </c:pt>
                <c:pt idx="41">
                  <c:v>0.87894144144144137</c:v>
                </c:pt>
                <c:pt idx="42">
                  <c:v>0.81011788943573315</c:v>
                </c:pt>
                <c:pt idx="43">
                  <c:v>1.8867256637168137</c:v>
                </c:pt>
                <c:pt idx="44">
                  <c:v>1.4652694073933876</c:v>
                </c:pt>
                <c:pt idx="45">
                  <c:v>0.76999776769104844</c:v>
                </c:pt>
                <c:pt idx="46">
                  <c:v>0.93006667700418677</c:v>
                </c:pt>
                <c:pt idx="47">
                  <c:v>0.9102460771226355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25-45C8-98C5-B59ED7CF3DEA}"/>
            </c:ext>
          </c:extLst>
        </c:ser>
        <c:ser>
          <c:idx val="7"/>
          <c:order val="7"/>
          <c:tx>
            <c:strRef>
              <c:f>'tulu 1m3 vee müügist'!$AJ$1:$AJ$2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vee müügist'!$AJ$3:$AJ$53</c:f>
            </c:numRef>
          </c:val>
          <c:extLst>
            <c:ext xmlns:c16="http://schemas.microsoft.com/office/drawing/2014/chart" uri="{C3380CC4-5D6E-409C-BE32-E72D297353CC}">
              <c16:uniqueId val="{00000007-2F25-45C8-98C5-B59ED7CF3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333760"/>
        <c:axId val="454339640"/>
      </c:barChart>
      <c:catAx>
        <c:axId val="45433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339640"/>
        <c:crosses val="autoZero"/>
        <c:auto val="1"/>
        <c:lblAlgn val="ctr"/>
        <c:lblOffset val="100"/>
        <c:noMultiLvlLbl val="0"/>
      </c:catAx>
      <c:valAx>
        <c:axId val="454339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4333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1 m</a:t>
            </a:r>
            <a:r>
              <a:rPr lang="et-EE">
                <a:latin typeface="Calibri"/>
              </a:rPr>
              <a:t>³</a:t>
            </a:r>
            <a:r>
              <a:rPr lang="et-EE"/>
              <a:t> kanalisatsiooniteenuse müügi kohta 01.01.2017-30.06.2017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'tulu 1m3 kanali müügist 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kanali müügist '!$AC$3:$AC$53</c:f>
            </c:numRef>
          </c:val>
          <c:extLst>
            <c:ext xmlns:c16="http://schemas.microsoft.com/office/drawing/2014/chart" uri="{C3380CC4-5D6E-409C-BE32-E72D297353CC}">
              <c16:uniqueId val="{00000000-FF19-4DC0-91C7-914F00D8080F}"/>
            </c:ext>
          </c:extLst>
        </c:ser>
        <c:ser>
          <c:idx val="1"/>
          <c:order val="1"/>
          <c:tx>
            <c:strRef>
              <c:f>'tulu 1m3 kanali müügist 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kanali müügist '!$AD$3:$AD$53</c:f>
            </c:numRef>
          </c:val>
          <c:extLst>
            <c:ext xmlns:c16="http://schemas.microsoft.com/office/drawing/2014/chart" uri="{C3380CC4-5D6E-409C-BE32-E72D297353CC}">
              <c16:uniqueId val="{00000001-FF19-4DC0-91C7-914F00D8080F}"/>
            </c:ext>
          </c:extLst>
        </c:ser>
        <c:ser>
          <c:idx val="2"/>
          <c:order val="2"/>
          <c:tx>
            <c:strRef>
              <c:f>'tulu 1m3 kanali müügist 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kanali müügist 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kanali müügist '!$AE$3:$AE$53</c:f>
            </c:numRef>
          </c:val>
          <c:extLst>
            <c:ext xmlns:c16="http://schemas.microsoft.com/office/drawing/2014/chart" uri="{C3380CC4-5D6E-409C-BE32-E72D297353CC}">
              <c16:uniqueId val="{00000002-FF19-4DC0-91C7-914F00D8080F}"/>
            </c:ext>
          </c:extLst>
        </c:ser>
        <c:ser>
          <c:idx val="3"/>
          <c:order val="3"/>
          <c:tx>
            <c:strRef>
              <c:f>'tulu 1m3 kanali müügist 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kanali müügist 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kanali müügist '!$AF$3:$AF$53</c:f>
            </c:numRef>
          </c:val>
          <c:extLst>
            <c:ext xmlns:c16="http://schemas.microsoft.com/office/drawing/2014/chart" uri="{C3380CC4-5D6E-409C-BE32-E72D297353CC}">
              <c16:uniqueId val="{00000003-FF19-4DC0-91C7-914F00D8080F}"/>
            </c:ext>
          </c:extLst>
        </c:ser>
        <c:ser>
          <c:idx val="4"/>
          <c:order val="4"/>
          <c:tx>
            <c:strRef>
              <c:f>'tulu 1m3 kanali müügist '!$AG$1:$AG$2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kanali müügist '!$AG$3:$AG$53</c:f>
            </c:numRef>
          </c:val>
          <c:extLst>
            <c:ext xmlns:c16="http://schemas.microsoft.com/office/drawing/2014/chart" uri="{C3380CC4-5D6E-409C-BE32-E72D297353CC}">
              <c16:uniqueId val="{00000004-FF19-4DC0-91C7-914F00D8080F}"/>
            </c:ext>
          </c:extLst>
        </c:ser>
        <c:ser>
          <c:idx val="5"/>
          <c:order val="5"/>
          <c:tx>
            <c:strRef>
              <c:f>'tulu 1m3 kanali müügist '!$AH$1:$AH$2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kanali müügist '!$AH$3:$AH$53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1.3128064832498838</c:v>
                </c:pt>
                <c:pt idx="2">
                  <c:v>1.483279355697094</c:v>
                </c:pt>
                <c:pt idx="3">
                  <c:v>0.69304346812997342</c:v>
                </c:pt>
                <c:pt idx="4">
                  <c:v>1.2786057434039875</c:v>
                </c:pt>
                <c:pt idx="5">
                  <c:v>1.5507141128056159</c:v>
                </c:pt>
                <c:pt idx="6">
                  <c:v>1.8000093672427522</c:v>
                </c:pt>
                <c:pt idx="7">
                  <c:v>1.1295328826060234</c:v>
                </c:pt>
                <c:pt idx="8">
                  <c:v>0.72360989462600855</c:v>
                </c:pt>
                <c:pt idx="9">
                  <c:v>1.6500008100708004</c:v>
                </c:pt>
                <c:pt idx="10">
                  <c:v>1.8509940274233803</c:v>
                </c:pt>
                <c:pt idx="11">
                  <c:v>1.5649713867733746</c:v>
                </c:pt>
                <c:pt idx="12">
                  <c:v>1.9382417290989857</c:v>
                </c:pt>
                <c:pt idx="13">
                  <c:v>1.3700012623960274</c:v>
                </c:pt>
                <c:pt idx="14">
                  <c:v>1.8100011846235859</c:v>
                </c:pt>
                <c:pt idx="15">
                  <c:v>2.0919524648682843</c:v>
                </c:pt>
                <c:pt idx="16">
                  <c:v>2.2481123199768409</c:v>
                </c:pt>
                <c:pt idx="17">
                  <c:v>1.8710887375382488</c:v>
                </c:pt>
                <c:pt idx="18">
                  <c:v>1.7058102403385105</c:v>
                </c:pt>
                <c:pt idx="19">
                  <c:v>1.9500116561761081</c:v>
                </c:pt>
                <c:pt idx="20">
                  <c:v>1.6938168328540664</c:v>
                </c:pt>
                <c:pt idx="21">
                  <c:v>2.1268057070358579</c:v>
                </c:pt>
                <c:pt idx="22">
                  <c:v>1.1500735060093057</c:v>
                </c:pt>
                <c:pt idx="23">
                  <c:v>1.3761714608982154</c:v>
                </c:pt>
                <c:pt idx="24">
                  <c:v>1.7755148019645834</c:v>
                </c:pt>
                <c:pt idx="25">
                  <c:v>1.389907523689919</c:v>
                </c:pt>
                <c:pt idx="26">
                  <c:v>1.4868333014719939</c:v>
                </c:pt>
                <c:pt idx="27">
                  <c:v>1.0500013575029188</c:v>
                </c:pt>
                <c:pt idx="28">
                  <c:v>1.1400012145503127</c:v>
                </c:pt>
                <c:pt idx="29">
                  <c:v>2.0695733294054106</c:v>
                </c:pt>
                <c:pt idx="30">
                  <c:v>1.3068181818181819</c:v>
                </c:pt>
                <c:pt idx="31">
                  <c:v>1.2997844429389664</c:v>
                </c:pt>
                <c:pt idx="32">
                  <c:v>0.83013972945912096</c:v>
                </c:pt>
                <c:pt idx="33">
                  <c:v>1.6900061356335945</c:v>
                </c:pt>
                <c:pt idx="34">
                  <c:v>0.78000010399479591</c:v>
                </c:pt>
                <c:pt idx="35">
                  <c:v>1.1799880491691326</c:v>
                </c:pt>
                <c:pt idx="36">
                  <c:v>1.0823536969655225</c:v>
                </c:pt>
                <c:pt idx="37">
                  <c:v>2.1339316534345878</c:v>
                </c:pt>
                <c:pt idx="38">
                  <c:v>2.1559583045799586</c:v>
                </c:pt>
                <c:pt idx="39">
                  <c:v>1.2551858142886556</c:v>
                </c:pt>
                <c:pt idx="40">
                  <c:v>1</c:v>
                </c:pt>
                <c:pt idx="41">
                  <c:v>1.9149595712498366</c:v>
                </c:pt>
                <c:pt idx="42">
                  <c:v>1.5499705014749263</c:v>
                </c:pt>
                <c:pt idx="43">
                  <c:v>5.7048700109849877</c:v>
                </c:pt>
                <c:pt idx="44">
                  <c:v>1.9387942881042002</c:v>
                </c:pt>
                <c:pt idx="45">
                  <c:v>0.61508250706303658</c:v>
                </c:pt>
                <c:pt idx="46">
                  <c:v>1.2499805613871393</c:v>
                </c:pt>
                <c:pt idx="47">
                  <c:v>1.4017006875346969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19-4DC0-91C7-914F00D8080F}"/>
            </c:ext>
          </c:extLst>
        </c:ser>
        <c:ser>
          <c:idx val="6"/>
          <c:order val="6"/>
          <c:tx>
            <c:strRef>
              <c:f>'tulu 1m3 kanali müügist '!$AI$1:$AI$2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kanali müügist '!$AI$3:$AI$53</c:f>
            </c:numRef>
          </c:val>
          <c:extLst>
            <c:ext xmlns:c16="http://schemas.microsoft.com/office/drawing/2014/chart" uri="{C3380CC4-5D6E-409C-BE32-E72D297353CC}">
              <c16:uniqueId val="{00000006-FF19-4DC0-91C7-914F00D8080F}"/>
            </c:ext>
          </c:extLst>
        </c:ser>
        <c:ser>
          <c:idx val="7"/>
          <c:order val="7"/>
          <c:tx>
            <c:strRef>
              <c:f>'tulu 1m3 kanali müügist '!$AJ$1:$AJ$2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kanali müügist '!$A$3:$AB$53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</c:v>
                </c:pt>
                <c:pt idx="8">
                  <c:v>Järve Biopuhastus OÜ</c:v>
                </c:pt>
                <c:pt idx="9">
                  <c:v>Jõgeva Veevärk OÜ</c:v>
                </c:pt>
                <c:pt idx="10">
                  <c:v>Kadrina Soojus AS</c:v>
                </c:pt>
                <c:pt idx="11">
                  <c:v>Kärdla Veevärk AS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</c:v>
                </c:pt>
                <c:pt idx="22">
                  <c:v>Paldiski Linnahoolduse  OÜ</c:v>
                </c:pt>
                <c:pt idx="23">
                  <c:v>Pärnu Vesi AS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</c:v>
                </c:pt>
              </c:strCache>
            </c:strRef>
          </c:cat>
          <c:val>
            <c:numRef>
              <c:f>'tulu 1m3 kanali müügist '!$AJ$3:$AJ$53</c:f>
              <c:numCache>
                <c:formatCode>0.00</c:formatCode>
                <c:ptCount val="51"/>
                <c:pt idx="0" formatCode="General">
                  <c:v>0</c:v>
                </c:pt>
                <c:pt idx="1">
                  <c:v>1.3986232790988737</c:v>
                </c:pt>
                <c:pt idx="2">
                  <c:v>1.779492492538929</c:v>
                </c:pt>
                <c:pt idx="3">
                  <c:v>0</c:v>
                </c:pt>
                <c:pt idx="4">
                  <c:v>1.4487849020398815</c:v>
                </c:pt>
                <c:pt idx="5">
                  <c:v>1.5501340482573727</c:v>
                </c:pt>
                <c:pt idx="6">
                  <c:v>1.9500000000000002</c:v>
                </c:pt>
                <c:pt idx="7">
                  <c:v>1.1294926004228329</c:v>
                </c:pt>
                <c:pt idx="8">
                  <c:v>0.70991123020806435</c:v>
                </c:pt>
                <c:pt idx="9">
                  <c:v>1.5958094397882665</c:v>
                </c:pt>
                <c:pt idx="10">
                  <c:v>1.8509679775964936</c:v>
                </c:pt>
                <c:pt idx="11">
                  <c:v>1.5846913013541426</c:v>
                </c:pt>
                <c:pt idx="12">
                  <c:v>1.9463011641006385</c:v>
                </c:pt>
                <c:pt idx="13">
                  <c:v>1.3699911806434295</c:v>
                </c:pt>
                <c:pt idx="14">
                  <c:v>2.769924037594953</c:v>
                </c:pt>
                <c:pt idx="15">
                  <c:v>2.452848878675014</c:v>
                </c:pt>
                <c:pt idx="16">
                  <c:v>2.2508334010895195</c:v>
                </c:pt>
                <c:pt idx="17">
                  <c:v>1.866425165077036</c:v>
                </c:pt>
                <c:pt idx="18">
                  <c:v>2.1810075576463333</c:v>
                </c:pt>
                <c:pt idx="19">
                  <c:v>1.9500646830530399</c:v>
                </c:pt>
                <c:pt idx="20">
                  <c:v>1.6161976780142242</c:v>
                </c:pt>
                <c:pt idx="21">
                  <c:v>2.5805397312299152</c:v>
                </c:pt>
                <c:pt idx="22">
                  <c:v>1.4962917720966757</c:v>
                </c:pt>
                <c:pt idx="23">
                  <c:v>1.2712061438114775</c:v>
                </c:pt>
                <c:pt idx="24">
                  <c:v>1.7682709447415328</c:v>
                </c:pt>
                <c:pt idx="25">
                  <c:v>1.5666867307661845</c:v>
                </c:pt>
                <c:pt idx="26">
                  <c:v>1.0705610910974832</c:v>
                </c:pt>
                <c:pt idx="27">
                  <c:v>1.049999735044592</c:v>
                </c:pt>
                <c:pt idx="28">
                  <c:v>1.139998809027571</c:v>
                </c:pt>
                <c:pt idx="29">
                  <c:v>2.3567528212595561</c:v>
                </c:pt>
                <c:pt idx="30">
                  <c:v>1.2973154362416106</c:v>
                </c:pt>
                <c:pt idx="31">
                  <c:v>2.0682045764113921</c:v>
                </c:pt>
                <c:pt idx="32">
                  <c:v>1.1274906048358504</c:v>
                </c:pt>
                <c:pt idx="33">
                  <c:v>2.5563194077207827</c:v>
                </c:pt>
                <c:pt idx="34">
                  <c:v>1.7217267469596855</c:v>
                </c:pt>
                <c:pt idx="35">
                  <c:v>1.3699925404729745</c:v>
                </c:pt>
                <c:pt idx="36">
                  <c:v>1.5253607051590388</c:v>
                </c:pt>
                <c:pt idx="37">
                  <c:v>3.0228500022314457</c:v>
                </c:pt>
                <c:pt idx="38">
                  <c:v>2.1592693021264453</c:v>
                </c:pt>
                <c:pt idx="39">
                  <c:v>1.3726669089227312</c:v>
                </c:pt>
                <c:pt idx="40">
                  <c:v>1</c:v>
                </c:pt>
                <c:pt idx="41">
                  <c:v>1.9150187734668336</c:v>
                </c:pt>
                <c:pt idx="42">
                  <c:v>1.5498802873104547</c:v>
                </c:pt>
                <c:pt idx="43">
                  <c:v>3.0673035171515415</c:v>
                </c:pt>
                <c:pt idx="44">
                  <c:v>2.1778567847212726</c:v>
                </c:pt>
                <c:pt idx="45">
                  <c:v>0.46228570754364506</c:v>
                </c:pt>
                <c:pt idx="46">
                  <c:v>1.2499179520840169</c:v>
                </c:pt>
                <c:pt idx="47">
                  <c:v>1.3915006320351533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19-4DC0-91C7-914F00D80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340032"/>
        <c:axId val="454338072"/>
      </c:barChart>
      <c:catAx>
        <c:axId val="45434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338072"/>
        <c:crosses val="autoZero"/>
        <c:auto val="1"/>
        <c:lblAlgn val="ctr"/>
        <c:lblOffset val="100"/>
        <c:noMultiLvlLbl val="0"/>
      </c:catAx>
      <c:valAx>
        <c:axId val="454338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434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 hind koos km-ga  30.06.2017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1 '!$AP$2</c:f>
              <c:strCache>
                <c:ptCount val="1"/>
                <c:pt idx="0">
                  <c:v>Vesi+kanal €+KM elanik</c:v>
                </c:pt>
              </c:strCache>
            </c:strRef>
          </c:tx>
          <c:invertIfNegative val="0"/>
          <c:cat>
            <c:strRef>
              <c:f>'graafik 1 '!$AO$3:$AO$50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</c:strCache>
            </c:strRef>
          </c:cat>
          <c:val>
            <c:numRef>
              <c:f>'graafik 1 '!$AP$3:$AP$50</c:f>
              <c:numCache>
                <c:formatCode>0.00</c:formatCode>
                <c:ptCount val="48"/>
                <c:pt idx="1">
                  <c:v>2.9980000000000002</c:v>
                </c:pt>
                <c:pt idx="2">
                  <c:v>3.2237584910384962</c:v>
                </c:pt>
                <c:pt idx="3">
                  <c:v>1.5899999999999999</c:v>
                </c:pt>
                <c:pt idx="4">
                  <c:v>2.612910876991716</c:v>
                </c:pt>
                <c:pt idx="5">
                  <c:v>3.024</c:v>
                </c:pt>
                <c:pt idx="6">
                  <c:v>3.6</c:v>
                </c:pt>
                <c:pt idx="7">
                  <c:v>2.5</c:v>
                </c:pt>
                <c:pt idx="8">
                  <c:v>2.3338000000000001</c:v>
                </c:pt>
                <c:pt idx="9">
                  <c:v>3.2039999999999997</c:v>
                </c:pt>
                <c:pt idx="10">
                  <c:v>3.1500000000000004</c:v>
                </c:pt>
                <c:pt idx="11">
                  <c:v>3.51</c:v>
                </c:pt>
                <c:pt idx="12">
                  <c:v>4.2780000000000005</c:v>
                </c:pt>
                <c:pt idx="13">
                  <c:v>2.988</c:v>
                </c:pt>
                <c:pt idx="14">
                  <c:v>3.7560000000000002</c:v>
                </c:pt>
                <c:pt idx="15">
                  <c:v>3.8280000000000003</c:v>
                </c:pt>
                <c:pt idx="16">
                  <c:v>3.6959999999999997</c:v>
                </c:pt>
                <c:pt idx="17">
                  <c:v>3.9930000000000003</c:v>
                </c:pt>
                <c:pt idx="18">
                  <c:v>3.125997249200164</c:v>
                </c:pt>
                <c:pt idx="19">
                  <c:v>3.8159999999999998</c:v>
                </c:pt>
                <c:pt idx="20">
                  <c:v>3.6</c:v>
                </c:pt>
                <c:pt idx="21">
                  <c:v>3.6719999999999997</c:v>
                </c:pt>
                <c:pt idx="22">
                  <c:v>2.4</c:v>
                </c:pt>
                <c:pt idx="23">
                  <c:v>2.7</c:v>
                </c:pt>
                <c:pt idx="24">
                  <c:v>4.0679999999999996</c:v>
                </c:pt>
                <c:pt idx="25">
                  <c:v>3.516</c:v>
                </c:pt>
                <c:pt idx="26">
                  <c:v>2.6760000000000002</c:v>
                </c:pt>
                <c:pt idx="27">
                  <c:v>2.58</c:v>
                </c:pt>
                <c:pt idx="28">
                  <c:v>2.2800000000000002</c:v>
                </c:pt>
                <c:pt idx="29">
                  <c:v>5.04</c:v>
                </c:pt>
                <c:pt idx="30">
                  <c:v>2.6892</c:v>
                </c:pt>
                <c:pt idx="31">
                  <c:v>3.06</c:v>
                </c:pt>
                <c:pt idx="32">
                  <c:v>2.1120000000000001</c:v>
                </c:pt>
                <c:pt idx="33">
                  <c:v>3.3719999999999999</c:v>
                </c:pt>
                <c:pt idx="34">
                  <c:v>2.08</c:v>
                </c:pt>
                <c:pt idx="35">
                  <c:v>2.496</c:v>
                </c:pt>
                <c:pt idx="36">
                  <c:v>2.0350000000000001</c:v>
                </c:pt>
                <c:pt idx="37">
                  <c:v>3.7559999999999998</c:v>
                </c:pt>
                <c:pt idx="38">
                  <c:v>4.2740178956779866</c:v>
                </c:pt>
                <c:pt idx="39">
                  <c:v>2.7530000000000001</c:v>
                </c:pt>
                <c:pt idx="40">
                  <c:v>3.1559999999999997</c:v>
                </c:pt>
                <c:pt idx="41">
                  <c:v>3.3540000000000001</c:v>
                </c:pt>
                <c:pt idx="42">
                  <c:v>2.8319999999999999</c:v>
                </c:pt>
                <c:pt idx="43">
                  <c:v>5.34</c:v>
                </c:pt>
                <c:pt idx="44">
                  <c:v>3.84</c:v>
                </c:pt>
                <c:pt idx="45">
                  <c:v>2.2200000000000002</c:v>
                </c:pt>
                <c:pt idx="46">
                  <c:v>2.6160000000000001</c:v>
                </c:pt>
                <c:pt idx="47">
                  <c:v>2.7359999999999998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6-46AA-A175-FA86E340C423}"/>
            </c:ext>
          </c:extLst>
        </c:ser>
        <c:ser>
          <c:idx val="1"/>
          <c:order val="1"/>
          <c:tx>
            <c:strRef>
              <c:f>'graafik 1 '!$AQ$2</c:f>
              <c:strCache>
                <c:ptCount val="1"/>
                <c:pt idx="0">
                  <c:v>Vesi+kanal €+KM ettevõte</c:v>
                </c:pt>
              </c:strCache>
            </c:strRef>
          </c:tx>
          <c:invertIfNegative val="0"/>
          <c:cat>
            <c:strRef>
              <c:f>'graafik 1 '!$AO$3:$AO$50</c:f>
              <c:strCache>
                <c:ptCount val="48"/>
                <c:pt idx="0">
                  <c:v>30.06.2017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Järvakandi Komm.OÜ**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Kuremaa Enveko AS*</c:v>
                </c:pt>
                <c:pt idx="18">
                  <c:v>Kuressaare Veevärk AS*</c:v>
                </c:pt>
                <c:pt idx="19">
                  <c:v>Lahevesi AS</c:v>
                </c:pt>
                <c:pt idx="20">
                  <c:v>Matsalu Veevärk AS</c:v>
                </c:pt>
                <c:pt idx="21">
                  <c:v>Paide Vesi AS*</c:v>
                </c:pt>
                <c:pt idx="22">
                  <c:v>Paldiski Linnahoolduse  OÜ</c:v>
                </c:pt>
                <c:pt idx="23">
                  <c:v>Pärnu Vesi AS**</c:v>
                </c:pt>
                <c:pt idx="24">
                  <c:v>Põltsamaa Vallavara OÜ**</c:v>
                </c:pt>
                <c:pt idx="25">
                  <c:v>Põltsamaa Varahalduse OÜ</c:v>
                </c:pt>
                <c:pt idx="26">
                  <c:v>Põlva Vesi  AS**</c:v>
                </c:pt>
                <c:pt idx="27">
                  <c:v>Rakvere Vesi AS**</c:v>
                </c:pt>
                <c:pt idx="28">
                  <c:v>Rapla Vesi AS**</c:v>
                </c:pt>
                <c:pt idx="29">
                  <c:v>Raven OÜ</c:v>
                </c:pt>
                <c:pt idx="30">
                  <c:v>Saarde Kommunaal OÜ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OÜ**</c:v>
                </c:pt>
                <c:pt idx="34">
                  <c:v>Tallinna Vesi AS**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Tõrva Veejõud OÜ</c:v>
                </c:pt>
                <c:pt idx="39">
                  <c:v>Türi Vesi OÜ**</c:v>
                </c:pt>
                <c:pt idx="40">
                  <c:v>Valga Vesi AS</c:v>
                </c:pt>
                <c:pt idx="41">
                  <c:v>Velko AV OÜ</c:v>
                </c:pt>
                <c:pt idx="42">
                  <c:v>Vändra</c:v>
                </c:pt>
                <c:pt idx="43">
                  <c:v>Vihula valla Veevärk OÜ</c:v>
                </c:pt>
                <c:pt idx="44">
                  <c:v>Viimsi Vesi AS**</c:v>
                </c:pt>
                <c:pt idx="45">
                  <c:v>Viljandi Veevärk AS</c:v>
                </c:pt>
                <c:pt idx="46">
                  <c:v>Võhma ELKO</c:v>
                </c:pt>
                <c:pt idx="47">
                  <c:v>Võru Vesi**</c:v>
                </c:pt>
              </c:strCache>
            </c:strRef>
          </c:cat>
          <c:val>
            <c:numRef>
              <c:f>'graafik 1 '!$AQ$3:$AQ$50</c:f>
              <c:numCache>
                <c:formatCode>0.00</c:formatCode>
                <c:ptCount val="48"/>
                <c:pt idx="1">
                  <c:v>3.1120000000000001</c:v>
                </c:pt>
                <c:pt idx="2">
                  <c:v>3.5989347601150081</c:v>
                </c:pt>
                <c:pt idx="3">
                  <c:v>0</c:v>
                </c:pt>
                <c:pt idx="4">
                  <c:v>2.8201796305442253</c:v>
                </c:pt>
                <c:pt idx="5">
                  <c:v>3.024</c:v>
                </c:pt>
                <c:pt idx="6">
                  <c:v>3.9</c:v>
                </c:pt>
                <c:pt idx="7">
                  <c:v>2.5</c:v>
                </c:pt>
                <c:pt idx="8">
                  <c:v>2.7240000000000002</c:v>
                </c:pt>
                <c:pt idx="9">
                  <c:v>3.2039999999999997</c:v>
                </c:pt>
                <c:pt idx="10">
                  <c:v>3.1500000000000004</c:v>
                </c:pt>
                <c:pt idx="11">
                  <c:v>3.6179999999999999</c:v>
                </c:pt>
                <c:pt idx="12">
                  <c:v>4.2780000000000005</c:v>
                </c:pt>
                <c:pt idx="13">
                  <c:v>2.988</c:v>
                </c:pt>
                <c:pt idx="14">
                  <c:v>5.52</c:v>
                </c:pt>
                <c:pt idx="15">
                  <c:v>4.4039999999999999</c:v>
                </c:pt>
                <c:pt idx="16">
                  <c:v>3.6959999999999997</c:v>
                </c:pt>
                <c:pt idx="17">
                  <c:v>3.9969999999999999</c:v>
                </c:pt>
                <c:pt idx="18">
                  <c:v>3.7604108490716697</c:v>
                </c:pt>
                <c:pt idx="19">
                  <c:v>3.8159999999999998</c:v>
                </c:pt>
                <c:pt idx="20">
                  <c:v>3.6</c:v>
                </c:pt>
                <c:pt idx="21">
                  <c:v>4.2119999999999997</c:v>
                </c:pt>
                <c:pt idx="22">
                  <c:v>3.2880000000000003</c:v>
                </c:pt>
                <c:pt idx="23">
                  <c:v>2.7</c:v>
                </c:pt>
                <c:pt idx="24">
                  <c:v>4.0679999999999996</c:v>
                </c:pt>
                <c:pt idx="25">
                  <c:v>3.7800000000000002</c:v>
                </c:pt>
                <c:pt idx="26">
                  <c:v>3.1679999999999997</c:v>
                </c:pt>
                <c:pt idx="27">
                  <c:v>2.58</c:v>
                </c:pt>
                <c:pt idx="28">
                  <c:v>2.2800000000000002</c:v>
                </c:pt>
                <c:pt idx="29">
                  <c:v>5.4359999999999999</c:v>
                </c:pt>
                <c:pt idx="30">
                  <c:v>2.6892</c:v>
                </c:pt>
                <c:pt idx="31">
                  <c:v>4.2096</c:v>
                </c:pt>
                <c:pt idx="32">
                  <c:v>2.4239999999999999</c:v>
                </c:pt>
                <c:pt idx="33">
                  <c:v>5.6280000000000001</c:v>
                </c:pt>
                <c:pt idx="34">
                  <c:v>4.84</c:v>
                </c:pt>
                <c:pt idx="35">
                  <c:v>2.9039999999999999</c:v>
                </c:pt>
                <c:pt idx="36">
                  <c:v>2.0350000000000001</c:v>
                </c:pt>
                <c:pt idx="37">
                  <c:v>3.7559999999999998</c:v>
                </c:pt>
                <c:pt idx="38">
                  <c:v>4.2783968871814659</c:v>
                </c:pt>
                <c:pt idx="39">
                  <c:v>3.0430000000000001</c:v>
                </c:pt>
                <c:pt idx="40">
                  <c:v>3.1559999999999997</c:v>
                </c:pt>
                <c:pt idx="41">
                  <c:v>3.3540000000000001</c:v>
                </c:pt>
                <c:pt idx="42">
                  <c:v>2.8319999999999999</c:v>
                </c:pt>
                <c:pt idx="43">
                  <c:v>5.34</c:v>
                </c:pt>
                <c:pt idx="44">
                  <c:v>4.4000000000000004</c:v>
                </c:pt>
                <c:pt idx="45">
                  <c:v>2.2200000000000002</c:v>
                </c:pt>
                <c:pt idx="46">
                  <c:v>2.6160000000000001</c:v>
                </c:pt>
                <c:pt idx="47">
                  <c:v>2.7359999999999998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6-46AA-A175-FA86E340C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463568"/>
        <c:axId val="628462784"/>
      </c:barChart>
      <c:catAx>
        <c:axId val="62846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8462784"/>
        <c:crosses val="autoZero"/>
        <c:auto val="1"/>
        <c:lblAlgn val="ctr"/>
        <c:lblOffset val="100"/>
        <c:noMultiLvlLbl val="0"/>
      </c:catAx>
      <c:valAx>
        <c:axId val="62846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8463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152400</xdr:colOff>
      <xdr:row>6</xdr:row>
      <xdr:rowOff>152400</xdr:rowOff>
    </xdr:from>
    <xdr:to>
      <xdr:col>55</xdr:col>
      <xdr:colOff>371475</xdr:colOff>
      <xdr:row>27</xdr:row>
      <xdr:rowOff>142881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228599</xdr:colOff>
      <xdr:row>0</xdr:row>
      <xdr:rowOff>114306</xdr:rowOff>
    </xdr:from>
    <xdr:to>
      <xdr:col>73</xdr:col>
      <xdr:colOff>0</xdr:colOff>
      <xdr:row>34</xdr:row>
      <xdr:rowOff>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428625</xdr:colOff>
      <xdr:row>8</xdr:row>
      <xdr:rowOff>19050</xdr:rowOff>
    </xdr:from>
    <xdr:to>
      <xdr:col>62</xdr:col>
      <xdr:colOff>381000</xdr:colOff>
      <xdr:row>36</xdr:row>
      <xdr:rowOff>66675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542925</xdr:colOff>
      <xdr:row>11</xdr:row>
      <xdr:rowOff>152400</xdr:rowOff>
    </xdr:from>
    <xdr:to>
      <xdr:col>65</xdr:col>
      <xdr:colOff>228600</xdr:colOff>
      <xdr:row>34</xdr:row>
      <xdr:rowOff>90487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0.51194</cdr:x>
      <cdr:y>0.53097</cdr:y>
    </cdr:from>
    <cdr:to>
      <cdr:x>0.60363</cdr:x>
      <cdr:y>0.81416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05400" y="1714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t-E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314326</xdr:colOff>
      <xdr:row>8</xdr:row>
      <xdr:rowOff>114299</xdr:rowOff>
    </xdr:from>
    <xdr:to>
      <xdr:col>58</xdr:col>
      <xdr:colOff>428625</xdr:colOff>
      <xdr:row>37</xdr:row>
      <xdr:rowOff>133350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295276</xdr:colOff>
      <xdr:row>11</xdr:row>
      <xdr:rowOff>171450</xdr:rowOff>
    </xdr:from>
    <xdr:to>
      <xdr:col>63</xdr:col>
      <xdr:colOff>495300</xdr:colOff>
      <xdr:row>33</xdr:row>
      <xdr:rowOff>61912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142875</xdr:colOff>
      <xdr:row>5</xdr:row>
      <xdr:rowOff>171450</xdr:rowOff>
    </xdr:from>
    <xdr:to>
      <xdr:col>60</xdr:col>
      <xdr:colOff>285750</xdr:colOff>
      <xdr:row>36</xdr:row>
      <xdr:rowOff>152400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352425</xdr:colOff>
      <xdr:row>11</xdr:row>
      <xdr:rowOff>152399</xdr:rowOff>
    </xdr:from>
    <xdr:to>
      <xdr:col>62</xdr:col>
      <xdr:colOff>266700</xdr:colOff>
      <xdr:row>37</xdr:row>
      <xdr:rowOff>47624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266701</xdr:colOff>
      <xdr:row>6</xdr:row>
      <xdr:rowOff>161923</xdr:rowOff>
    </xdr:from>
    <xdr:to>
      <xdr:col>56</xdr:col>
      <xdr:colOff>1</xdr:colOff>
      <xdr:row>33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523875</xdr:colOff>
      <xdr:row>9</xdr:row>
      <xdr:rowOff>133350</xdr:rowOff>
    </xdr:from>
    <xdr:to>
      <xdr:col>57</xdr:col>
      <xdr:colOff>95250</xdr:colOff>
      <xdr:row>34</xdr:row>
      <xdr:rowOff>90487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457199</xdr:colOff>
      <xdr:row>9</xdr:row>
      <xdr:rowOff>104775</xdr:rowOff>
    </xdr:from>
    <xdr:to>
      <xdr:col>57</xdr:col>
      <xdr:colOff>209550</xdr:colOff>
      <xdr:row>30</xdr:row>
      <xdr:rowOff>57156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3"/>
  <sheetViews>
    <sheetView tabSelected="1" zoomScaleNormal="100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AB6" sqref="AB6"/>
    </sheetView>
  </sheetViews>
  <sheetFormatPr defaultRowHeight="15" x14ac:dyDescent="0.25"/>
  <cols>
    <col min="1" max="1" width="25.42578125" style="11" customWidth="1"/>
    <col min="2" max="2" width="14.85546875" style="11" customWidth="1"/>
    <col min="3" max="3" width="13" style="11" hidden="1" customWidth="1"/>
    <col min="4" max="4" width="9.7109375" customWidth="1"/>
    <col min="5" max="9" width="9.140625" customWidth="1"/>
    <col min="10" max="10" width="10.28515625" customWidth="1"/>
    <col min="11" max="19" width="9.140625" customWidth="1"/>
    <col min="20" max="20" width="10.5703125" customWidth="1"/>
    <col min="21" max="21" width="9.140625" customWidth="1"/>
    <col min="22" max="22" width="9.85546875" customWidth="1"/>
    <col min="23" max="23" width="10.140625" customWidth="1"/>
    <col min="24" max="29" width="9.140625" customWidth="1"/>
    <col min="30" max="30" width="10.7109375" customWidth="1"/>
    <col min="31" max="31" width="15" customWidth="1"/>
    <col min="32" max="32" width="15.7109375" customWidth="1"/>
    <col min="33" max="33" width="18.7109375" customWidth="1"/>
    <col min="34" max="35" width="17.28515625" customWidth="1"/>
    <col min="36" max="36" width="17.7109375" customWidth="1"/>
    <col min="37" max="37" width="18.85546875" customWidth="1"/>
    <col min="38" max="38" width="20.28515625" customWidth="1"/>
    <col min="39" max="42" width="9.140625" customWidth="1"/>
    <col min="43" max="43" width="19.28515625" customWidth="1"/>
    <col min="44" max="44" width="14.42578125" customWidth="1"/>
    <col min="45" max="45" width="16.85546875" customWidth="1"/>
    <col min="46" max="46" width="14.5703125" customWidth="1"/>
    <col min="47" max="47" width="13.85546875" customWidth="1"/>
    <col min="48" max="48" width="13.28515625" customWidth="1"/>
  </cols>
  <sheetData>
    <row r="1" spans="1:48" x14ac:dyDescent="0.25">
      <c r="AE1" s="24" t="s">
        <v>61</v>
      </c>
      <c r="AF1" s="25"/>
      <c r="AG1" s="24" t="s">
        <v>61</v>
      </c>
      <c r="AH1" s="25"/>
      <c r="AI1" s="38" t="s">
        <v>63</v>
      </c>
      <c r="AJ1" s="38"/>
      <c r="AK1" s="40" t="s">
        <v>64</v>
      </c>
      <c r="AL1" s="41"/>
      <c r="AM1" s="27" t="s">
        <v>58</v>
      </c>
      <c r="AN1" s="28"/>
      <c r="AO1" s="28"/>
      <c r="AP1" s="29"/>
      <c r="AQ1" s="89"/>
      <c r="AR1" s="90"/>
      <c r="AS1" s="89"/>
      <c r="AT1" s="90"/>
      <c r="AU1" s="89"/>
      <c r="AV1" s="90"/>
    </row>
    <row r="2" spans="1:48" x14ac:dyDescent="0.25">
      <c r="A2" s="6"/>
      <c r="B2" s="51" t="s">
        <v>105</v>
      </c>
      <c r="C2" s="49" t="s">
        <v>77</v>
      </c>
      <c r="D2" s="91" t="s">
        <v>0</v>
      </c>
      <c r="E2" s="92"/>
      <c r="F2" s="93"/>
      <c r="G2" s="91" t="s">
        <v>4</v>
      </c>
      <c r="H2" s="92"/>
      <c r="I2" s="92"/>
      <c r="J2" s="42"/>
      <c r="K2" s="18" t="s">
        <v>6</v>
      </c>
      <c r="L2" s="19"/>
      <c r="M2" s="22" t="s">
        <v>7</v>
      </c>
      <c r="N2" s="19"/>
      <c r="O2" s="22" t="s">
        <v>8</v>
      </c>
      <c r="P2" s="19"/>
      <c r="Q2" s="22" t="s">
        <v>9</v>
      </c>
      <c r="R2" s="19"/>
      <c r="S2" s="22" t="s">
        <v>56</v>
      </c>
      <c r="T2" s="18"/>
      <c r="U2" s="19"/>
      <c r="V2" s="22" t="s">
        <v>57</v>
      </c>
      <c r="W2" s="18"/>
      <c r="X2" s="19"/>
      <c r="Y2" s="22" t="s">
        <v>11</v>
      </c>
      <c r="Z2" s="18"/>
      <c r="AA2" s="19"/>
      <c r="AB2" s="94" t="s">
        <v>12</v>
      </c>
      <c r="AC2" s="95"/>
      <c r="AD2" s="96"/>
      <c r="AE2" s="24" t="s">
        <v>53</v>
      </c>
      <c r="AF2" s="25"/>
      <c r="AG2" s="24" t="s">
        <v>55</v>
      </c>
      <c r="AH2" s="25"/>
      <c r="AI2" s="38" t="s">
        <v>53</v>
      </c>
      <c r="AJ2" s="38"/>
      <c r="AK2" s="38" t="s">
        <v>53</v>
      </c>
      <c r="AL2" s="38"/>
      <c r="AM2" s="27" t="s">
        <v>53</v>
      </c>
      <c r="AN2" s="29"/>
      <c r="AO2" s="27" t="s">
        <v>55</v>
      </c>
      <c r="AP2" s="29"/>
      <c r="AQ2" s="87"/>
      <c r="AR2" s="88"/>
      <c r="AS2" s="87"/>
      <c r="AT2" s="88"/>
      <c r="AU2" s="87"/>
      <c r="AV2" s="88"/>
    </row>
    <row r="3" spans="1:48" ht="21" x14ac:dyDescent="0.35">
      <c r="A3" s="10">
        <v>42916</v>
      </c>
      <c r="B3" s="52" t="s">
        <v>113</v>
      </c>
      <c r="C3" s="50">
        <v>2014</v>
      </c>
      <c r="D3" s="20" t="s">
        <v>1</v>
      </c>
      <c r="E3" s="20" t="s">
        <v>2</v>
      </c>
      <c r="F3" s="20" t="s">
        <v>3</v>
      </c>
      <c r="G3" s="23" t="s">
        <v>1</v>
      </c>
      <c r="H3" s="23" t="s">
        <v>5</v>
      </c>
      <c r="I3" s="23" t="s">
        <v>3</v>
      </c>
      <c r="J3" s="23" t="s">
        <v>43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</v>
      </c>
      <c r="T3" s="20" t="s">
        <v>2</v>
      </c>
      <c r="U3" s="20" t="s">
        <v>10</v>
      </c>
      <c r="V3" s="20" t="s">
        <v>1</v>
      </c>
      <c r="W3" s="20" t="s">
        <v>2</v>
      </c>
      <c r="X3" s="20" t="s">
        <v>10</v>
      </c>
      <c r="Y3" s="20" t="s">
        <v>1</v>
      </c>
      <c r="Z3" s="20" t="s">
        <v>2</v>
      </c>
      <c r="AA3" s="20" t="s">
        <v>10</v>
      </c>
      <c r="AB3" s="20" t="s">
        <v>1</v>
      </c>
      <c r="AC3" s="20" t="s">
        <v>2</v>
      </c>
      <c r="AD3" s="20" t="s">
        <v>10</v>
      </c>
      <c r="AE3" s="26" t="s">
        <v>47</v>
      </c>
      <c r="AF3" s="26" t="s">
        <v>48</v>
      </c>
      <c r="AG3" s="26" t="s">
        <v>47</v>
      </c>
      <c r="AH3" s="26" t="s">
        <v>48</v>
      </c>
      <c r="AI3" s="39" t="s">
        <v>47</v>
      </c>
      <c r="AJ3" s="39" t="s">
        <v>48</v>
      </c>
      <c r="AK3" s="39" t="s">
        <v>47</v>
      </c>
      <c r="AL3" s="39" t="s">
        <v>48</v>
      </c>
      <c r="AM3" s="30" t="s">
        <v>47</v>
      </c>
      <c r="AN3" s="30" t="s">
        <v>48</v>
      </c>
      <c r="AO3" s="30" t="s">
        <v>47</v>
      </c>
      <c r="AP3" s="30" t="s">
        <v>48</v>
      </c>
      <c r="AQ3" s="56"/>
      <c r="AR3" s="56"/>
      <c r="AS3" s="56"/>
      <c r="AT3" s="56"/>
      <c r="AU3" s="56"/>
      <c r="AV3" s="56"/>
    </row>
    <row r="4" spans="1:48" s="11" customFormat="1" x14ac:dyDescent="0.25">
      <c r="A4" s="12" t="s">
        <v>102</v>
      </c>
      <c r="B4" s="12">
        <v>75.299000000000007</v>
      </c>
      <c r="C4" s="17">
        <v>109.489</v>
      </c>
      <c r="D4" s="17">
        <v>20.695</v>
      </c>
      <c r="E4" s="17">
        <v>9.968</v>
      </c>
      <c r="F4" s="17">
        <v>0</v>
      </c>
      <c r="G4" s="17">
        <v>19.373000000000001</v>
      </c>
      <c r="H4" s="17">
        <v>9.5879999999999992</v>
      </c>
      <c r="I4" s="17">
        <v>0</v>
      </c>
      <c r="J4" s="17">
        <v>0</v>
      </c>
      <c r="K4" s="17">
        <v>1.1859999999999999</v>
      </c>
      <c r="L4" s="17">
        <v>1.1950000000000001</v>
      </c>
      <c r="M4" s="17">
        <v>1.3129999999999999</v>
      </c>
      <c r="N4" s="17">
        <v>1.3979999999999999</v>
      </c>
      <c r="O4" s="17">
        <v>1.423</v>
      </c>
      <c r="P4" s="17">
        <v>1.4339999999999999</v>
      </c>
      <c r="Q4" s="17">
        <v>1.575</v>
      </c>
      <c r="R4" s="17">
        <v>1.6779999999999999</v>
      </c>
      <c r="S4" s="68">
        <v>24.536999999999999</v>
      </c>
      <c r="T4" s="68">
        <v>11.912000000000001</v>
      </c>
      <c r="U4" s="68">
        <v>0</v>
      </c>
      <c r="V4" s="68">
        <v>25.433</v>
      </c>
      <c r="W4" s="68">
        <v>13.41</v>
      </c>
      <c r="X4" s="17">
        <v>0</v>
      </c>
      <c r="Y4" s="17"/>
      <c r="Z4" s="17"/>
      <c r="AA4" s="17">
        <v>0</v>
      </c>
      <c r="AB4" s="17"/>
      <c r="AC4" s="17"/>
      <c r="AD4" s="17">
        <v>0</v>
      </c>
      <c r="AE4" s="17">
        <f>Y4/D4</f>
        <v>0</v>
      </c>
      <c r="AF4" s="17">
        <f>AB4/G4</f>
        <v>0</v>
      </c>
      <c r="AG4" s="17">
        <f>(Z4+AA4)/(E4+F4)</f>
        <v>0</v>
      </c>
      <c r="AH4" s="17">
        <f>(AC4+AD4)/(H4+I4)</f>
        <v>0</v>
      </c>
      <c r="AI4" s="17">
        <f>K4+AE4</f>
        <v>1.1859999999999999</v>
      </c>
      <c r="AJ4" s="17">
        <f>M4+AF4</f>
        <v>1.3129999999999999</v>
      </c>
      <c r="AK4" s="59">
        <f>AI4*1.2</f>
        <v>1.4231999999999998</v>
      </c>
      <c r="AL4" s="59">
        <f>AJ4*1.2</f>
        <v>1.5755999999999999</v>
      </c>
      <c r="AM4" s="59">
        <f t="shared" ref="AM4:AM26" si="0">(S4+Y4)/D4</f>
        <v>1.1856487074172506</v>
      </c>
      <c r="AN4" s="59">
        <f t="shared" ref="AN4:AN26" si="1">(V4+AB4)/G4</f>
        <v>1.3128064832498838</v>
      </c>
      <c r="AO4" s="59">
        <f t="shared" ref="AO4:AO19" si="2">(T4+U4+Z4+AA4)/(E4+F4)</f>
        <v>1.195024077046549</v>
      </c>
      <c r="AP4" s="59">
        <f t="shared" ref="AP4:AP26" si="3">(W4+X4+AC4+AD4)/(H4+I4)</f>
        <v>1.3986232790988737</v>
      </c>
      <c r="AQ4" s="60"/>
      <c r="AR4" s="60"/>
      <c r="AS4" s="60"/>
      <c r="AT4" s="60"/>
      <c r="AU4" s="60"/>
      <c r="AV4" s="60"/>
    </row>
    <row r="5" spans="1:48" x14ac:dyDescent="0.25">
      <c r="A5" s="12" t="s">
        <v>83</v>
      </c>
      <c r="B5" s="12">
        <v>953.26099999999997</v>
      </c>
      <c r="C5" s="17">
        <v>1662.13</v>
      </c>
      <c r="D5" s="4">
        <v>279.46800000000002</v>
      </c>
      <c r="E5" s="4">
        <v>81.067999999999998</v>
      </c>
      <c r="F5" s="4">
        <v>4.1520000000000001</v>
      </c>
      <c r="G5" s="4">
        <v>268.32100000000003</v>
      </c>
      <c r="H5" s="4">
        <v>64.647999999999996</v>
      </c>
      <c r="I5" s="4">
        <v>2.1000000000000001E-2</v>
      </c>
      <c r="J5" s="4"/>
      <c r="K5" s="7">
        <f>S5/D5</f>
        <v>1.2031860535016532</v>
      </c>
      <c r="L5" s="7">
        <f>(T5+U5)/(E5+F5)</f>
        <v>1.2196198075569116</v>
      </c>
      <c r="M5" s="7">
        <f>V5/G5</f>
        <v>1.483279355697094</v>
      </c>
      <c r="N5" s="7">
        <f>(W5+X5)/(H5+I5)</f>
        <v>1.779492492538929</v>
      </c>
      <c r="O5" s="8">
        <f>K5*1.2</f>
        <v>1.4438232642019837</v>
      </c>
      <c r="P5" s="8">
        <f>L5*1.2</f>
        <v>1.4635437690682938</v>
      </c>
      <c r="Q5" s="8">
        <f>M5*1.2</f>
        <v>1.7799352268365127</v>
      </c>
      <c r="R5" s="8">
        <f>N5*1.2</f>
        <v>2.1353909910467146</v>
      </c>
      <c r="S5" s="4">
        <v>336.25200000000001</v>
      </c>
      <c r="T5" s="4">
        <v>98.875</v>
      </c>
      <c r="U5" s="4">
        <v>5.0609999999999999</v>
      </c>
      <c r="V5" s="4">
        <v>397.995</v>
      </c>
      <c r="W5" s="4">
        <v>115.04600000000001</v>
      </c>
      <c r="X5" s="4">
        <v>3.2000000000000001E-2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f t="shared" ref="AE5:AE48" si="4">Y5/D5</f>
        <v>0</v>
      </c>
      <c r="AF5" s="4">
        <f t="shared" ref="AF5:AF48" si="5">AB5/G5</f>
        <v>0</v>
      </c>
      <c r="AG5" s="4">
        <f t="shared" ref="AG5:AG48" si="6">(Z5+AA5)/(E5+F5)</f>
        <v>0</v>
      </c>
      <c r="AH5" s="4">
        <f t="shared" ref="AH5:AH48" si="7">(AC5+AD5)/(H5+I5)</f>
        <v>0</v>
      </c>
      <c r="AI5" s="4">
        <f t="shared" ref="AI5:AI48" si="8">K5+AE5</f>
        <v>1.2031860535016532</v>
      </c>
      <c r="AJ5" s="4">
        <f t="shared" ref="AJ5:AJ48" si="9">M5+AF5</f>
        <v>1.483279355697094</v>
      </c>
      <c r="AK5" s="8">
        <f t="shared" ref="AK5:AL48" si="10">AI5*1.2</f>
        <v>1.4438232642019837</v>
      </c>
      <c r="AL5" s="8">
        <f t="shared" si="10"/>
        <v>1.7799352268365127</v>
      </c>
      <c r="AM5" s="8">
        <f t="shared" si="0"/>
        <v>1.2031860535016532</v>
      </c>
      <c r="AN5" s="8">
        <f t="shared" si="1"/>
        <v>1.483279355697094</v>
      </c>
      <c r="AO5" s="59">
        <f t="shared" si="2"/>
        <v>1.2196198075569116</v>
      </c>
      <c r="AP5" s="8">
        <f t="shared" si="3"/>
        <v>1.779492492538929</v>
      </c>
      <c r="AQ5" s="57"/>
      <c r="AR5" s="57"/>
      <c r="AS5" s="57"/>
      <c r="AT5" s="57"/>
      <c r="AU5" s="57"/>
      <c r="AV5" s="57"/>
    </row>
    <row r="6" spans="1:48" s="36" customFormat="1" x14ac:dyDescent="0.25">
      <c r="A6" s="73" t="s">
        <v>79</v>
      </c>
      <c r="B6" s="73">
        <v>138.25899999999999</v>
      </c>
      <c r="C6" s="74">
        <v>233.28800000000001</v>
      </c>
      <c r="D6" s="74">
        <v>92.257000000000005</v>
      </c>
      <c r="E6" s="74">
        <v>0</v>
      </c>
      <c r="F6" s="74">
        <v>0</v>
      </c>
      <c r="G6" s="74">
        <v>85.832999999999998</v>
      </c>
      <c r="H6" s="74">
        <v>0</v>
      </c>
      <c r="I6" s="74">
        <v>0</v>
      </c>
      <c r="J6" s="74"/>
      <c r="K6" s="74">
        <v>0.73</v>
      </c>
      <c r="L6" s="74"/>
      <c r="M6" s="74">
        <v>0.59</v>
      </c>
      <c r="N6" s="74"/>
      <c r="O6" s="74">
        <v>0.88</v>
      </c>
      <c r="P6" s="74"/>
      <c r="Q6" s="74">
        <v>0.71</v>
      </c>
      <c r="R6" s="74"/>
      <c r="S6" s="74">
        <v>69.840999999999994</v>
      </c>
      <c r="T6" s="74"/>
      <c r="U6" s="74"/>
      <c r="V6" s="74">
        <v>53.079000000000001</v>
      </c>
      <c r="W6" s="74"/>
      <c r="X6" s="74"/>
      <c r="Y6" s="74">
        <v>8.9320000000000004</v>
      </c>
      <c r="Z6" s="74"/>
      <c r="AA6" s="74"/>
      <c r="AB6" s="74">
        <v>6.407</v>
      </c>
      <c r="AC6" s="74"/>
      <c r="AD6" s="74"/>
      <c r="AE6" s="74">
        <f t="shared" si="4"/>
        <v>9.6816501728866106E-2</v>
      </c>
      <c r="AF6" s="74">
        <f t="shared" si="5"/>
        <v>7.4644950077476027E-2</v>
      </c>
      <c r="AG6" s="74"/>
      <c r="AH6" s="74"/>
      <c r="AI6" s="74">
        <f t="shared" si="8"/>
        <v>0.82681650172886612</v>
      </c>
      <c r="AJ6" s="74">
        <f t="shared" si="9"/>
        <v>0.66464495007747604</v>
      </c>
      <c r="AK6" s="75">
        <f t="shared" si="10"/>
        <v>0.99217980207463929</v>
      </c>
      <c r="AL6" s="75">
        <f t="shared" si="10"/>
        <v>0.79757394009297122</v>
      </c>
      <c r="AM6" s="75">
        <f t="shared" si="0"/>
        <v>0.85384306881862615</v>
      </c>
      <c r="AN6" s="75">
        <f t="shared" si="1"/>
        <v>0.69304346812997342</v>
      </c>
      <c r="AO6" s="75"/>
      <c r="AP6" s="75"/>
      <c r="AQ6" s="58"/>
      <c r="AR6" s="58"/>
      <c r="AS6" s="58"/>
      <c r="AT6" s="58"/>
      <c r="AU6" s="58"/>
      <c r="AV6" s="58"/>
    </row>
    <row r="7" spans="1:48" x14ac:dyDescent="0.25">
      <c r="A7" s="12" t="s">
        <v>46</v>
      </c>
      <c r="B7" s="12">
        <v>650.96299999999997</v>
      </c>
      <c r="C7" s="17">
        <v>1187.9110000000001</v>
      </c>
      <c r="D7" s="17">
        <v>201.947</v>
      </c>
      <c r="E7" s="17">
        <v>96.132000000000005</v>
      </c>
      <c r="F7" s="17">
        <v>0</v>
      </c>
      <c r="G7" s="17">
        <v>195.459</v>
      </c>
      <c r="H7" s="17">
        <v>91.721000000000004</v>
      </c>
      <c r="I7" s="17">
        <v>0</v>
      </c>
      <c r="J7" s="17"/>
      <c r="K7" s="68">
        <f>S7/D7</f>
        <v>0.89881998742244251</v>
      </c>
      <c r="L7" s="68">
        <f>T7/E7</f>
        <v>0.90136479008030623</v>
      </c>
      <c r="M7" s="68">
        <f>V7/G7</f>
        <v>1.2786057434039875</v>
      </c>
      <c r="N7" s="68">
        <f>W7/H7</f>
        <v>1.4487849020398815</v>
      </c>
      <c r="O7" s="59">
        <f>K7*1.2</f>
        <v>1.078583984906931</v>
      </c>
      <c r="P7" s="59">
        <f>L7*1.2</f>
        <v>1.0816377480963675</v>
      </c>
      <c r="Q7" s="59">
        <f>M7*1.2</f>
        <v>1.534326892084785</v>
      </c>
      <c r="R7" s="59">
        <f>N7*1.2</f>
        <v>1.7385418824478578</v>
      </c>
      <c r="S7" s="17">
        <v>181.51400000000001</v>
      </c>
      <c r="T7" s="17">
        <v>86.65</v>
      </c>
      <c r="U7" s="17">
        <v>0</v>
      </c>
      <c r="V7" s="17">
        <v>249.91499999999999</v>
      </c>
      <c r="W7" s="17">
        <v>132.88399999999999</v>
      </c>
      <c r="X7" s="17">
        <v>0</v>
      </c>
      <c r="Y7" s="17"/>
      <c r="Z7" s="17"/>
      <c r="AA7" s="17"/>
      <c r="AB7" s="17"/>
      <c r="AC7" s="17"/>
      <c r="AD7" s="17"/>
      <c r="AE7" s="17">
        <f t="shared" si="4"/>
        <v>0</v>
      </c>
      <c r="AF7" s="17">
        <f t="shared" si="5"/>
        <v>0</v>
      </c>
      <c r="AG7" s="17">
        <f t="shared" si="6"/>
        <v>0</v>
      </c>
      <c r="AH7" s="17">
        <f t="shared" si="7"/>
        <v>0</v>
      </c>
      <c r="AI7" s="17">
        <f t="shared" si="8"/>
        <v>0.89881998742244251</v>
      </c>
      <c r="AJ7" s="17">
        <f t="shared" si="9"/>
        <v>1.2786057434039875</v>
      </c>
      <c r="AK7" s="59">
        <f t="shared" si="10"/>
        <v>1.078583984906931</v>
      </c>
      <c r="AL7" s="59">
        <f t="shared" si="10"/>
        <v>1.534326892084785</v>
      </c>
      <c r="AM7" s="59">
        <f t="shared" si="0"/>
        <v>0.89881998742244251</v>
      </c>
      <c r="AN7" s="59">
        <f t="shared" si="1"/>
        <v>1.2786057434039875</v>
      </c>
      <c r="AO7" s="59">
        <f t="shared" si="2"/>
        <v>0.90136479008030623</v>
      </c>
      <c r="AP7" s="59">
        <f t="shared" si="3"/>
        <v>1.4487849020398815</v>
      </c>
      <c r="AQ7" s="57"/>
      <c r="AR7" s="57"/>
      <c r="AS7" s="57"/>
      <c r="AT7" s="57"/>
      <c r="AU7" s="57"/>
      <c r="AV7" s="57"/>
    </row>
    <row r="8" spans="1:48" x14ac:dyDescent="0.25">
      <c r="A8" s="12" t="s">
        <v>112</v>
      </c>
      <c r="B8" s="12">
        <v>24.702000000000002</v>
      </c>
      <c r="C8" s="17">
        <v>1187.9110000000001</v>
      </c>
      <c r="D8" s="17">
        <v>9.9920000000000009</v>
      </c>
      <c r="E8" s="17">
        <v>2.609</v>
      </c>
      <c r="F8" s="17">
        <v>0.187</v>
      </c>
      <c r="G8" s="17">
        <v>4.1310000000000002</v>
      </c>
      <c r="H8" s="17">
        <v>1.8560000000000001</v>
      </c>
      <c r="I8" s="17">
        <v>8.9999999999999993E-3</v>
      </c>
      <c r="J8" s="17"/>
      <c r="K8" s="68">
        <v>0.97</v>
      </c>
      <c r="L8" s="68">
        <v>0.97</v>
      </c>
      <c r="M8" s="68">
        <v>1.55</v>
      </c>
      <c r="N8" s="68">
        <v>1.55</v>
      </c>
      <c r="O8" s="59">
        <v>1.1639999999999999</v>
      </c>
      <c r="P8" s="59">
        <v>1.1639999999999999</v>
      </c>
      <c r="Q8" s="59">
        <f>M8*1.2</f>
        <v>1.8599999999999999</v>
      </c>
      <c r="R8" s="59">
        <f>N8*1.2</f>
        <v>1.8599999999999999</v>
      </c>
      <c r="S8" s="17">
        <v>9.6929999999999996</v>
      </c>
      <c r="T8" s="17">
        <v>2.5310000000000001</v>
      </c>
      <c r="U8" s="17">
        <v>0.18099999999999999</v>
      </c>
      <c r="V8" s="17">
        <v>6.4059999999999997</v>
      </c>
      <c r="W8" s="17">
        <v>2.891</v>
      </c>
      <c r="X8" s="17">
        <v>0</v>
      </c>
      <c r="Y8" s="17">
        <v>2.6749999999999998</v>
      </c>
      <c r="Z8" s="17">
        <v>0.307</v>
      </c>
      <c r="AA8" s="17">
        <v>1.7999999999999999E-2</v>
      </c>
      <c r="AB8" s="17"/>
      <c r="AC8" s="17"/>
      <c r="AD8" s="17"/>
      <c r="AE8" s="17">
        <f t="shared" ref="AE8" si="11">Y8/D8</f>
        <v>0.2677141713370696</v>
      </c>
      <c r="AF8" s="17">
        <f t="shared" ref="AF8" si="12">AB8/G8</f>
        <v>0</v>
      </c>
      <c r="AG8" s="17">
        <f t="shared" ref="AG8" si="13">(Z8+AA8)/(E8+F8)</f>
        <v>0.11623748211731046</v>
      </c>
      <c r="AH8" s="17">
        <f t="shared" ref="AH8" si="14">(AC8+AD8)/(H8+I8)</f>
        <v>0</v>
      </c>
      <c r="AI8" s="17">
        <f t="shared" ref="AI8" si="15">K8+AE8</f>
        <v>1.2377141713370696</v>
      </c>
      <c r="AJ8" s="17">
        <f t="shared" ref="AJ8" si="16">M8+AF8</f>
        <v>1.55</v>
      </c>
      <c r="AK8" s="59">
        <f t="shared" ref="AK8" si="17">AI8*1.2</f>
        <v>1.4852570056044836</v>
      </c>
      <c r="AL8" s="59">
        <f t="shared" ref="AL8" si="18">AJ8*1.2</f>
        <v>1.8599999999999999</v>
      </c>
      <c r="AM8" s="59">
        <f t="shared" ref="AM8" si="19">(S8+Y8)/D8</f>
        <v>1.2377902321857484</v>
      </c>
      <c r="AN8" s="59">
        <f t="shared" ref="AN8" si="20">(V8+AB8)/G8</f>
        <v>1.5507141128056159</v>
      </c>
      <c r="AO8" s="59">
        <f t="shared" ref="AO8" si="21">(T8+U8+Z8+AA8)/(E8+F8)</f>
        <v>1.0861945636623749</v>
      </c>
      <c r="AP8" s="59">
        <f t="shared" ref="AP8" si="22">(W8+X8+AC8+AD8)/(H8+I8)</f>
        <v>1.5501340482573727</v>
      </c>
      <c r="AQ8" s="57"/>
      <c r="AR8" s="57"/>
      <c r="AS8" s="57"/>
      <c r="AT8" s="57"/>
      <c r="AU8" s="57"/>
      <c r="AV8" s="57"/>
    </row>
    <row r="9" spans="1:48" s="78" customFormat="1" x14ac:dyDescent="0.25">
      <c r="A9" s="73" t="s">
        <v>16</v>
      </c>
      <c r="B9" s="73">
        <v>92.138000000000005</v>
      </c>
      <c r="C9" s="74">
        <v>156.61199999999999</v>
      </c>
      <c r="D9" s="74">
        <v>21.998999999999999</v>
      </c>
      <c r="E9" s="74">
        <v>9.2739999999999991</v>
      </c>
      <c r="F9" s="74">
        <v>0</v>
      </c>
      <c r="G9" s="74">
        <v>21.350999999999999</v>
      </c>
      <c r="H9" s="74">
        <v>7.8</v>
      </c>
      <c r="I9" s="74">
        <v>0</v>
      </c>
      <c r="J9" s="74"/>
      <c r="K9" s="74">
        <v>1.2</v>
      </c>
      <c r="L9" s="74">
        <v>1.3</v>
      </c>
      <c r="M9" s="74">
        <v>1.8</v>
      </c>
      <c r="N9" s="74">
        <v>1.95</v>
      </c>
      <c r="O9" s="74">
        <v>1.44</v>
      </c>
      <c r="P9" s="74">
        <v>1.56</v>
      </c>
      <c r="Q9" s="74">
        <v>2.16</v>
      </c>
      <c r="R9" s="74">
        <v>2.34</v>
      </c>
      <c r="S9" s="74">
        <v>26.399000000000001</v>
      </c>
      <c r="T9" s="74">
        <v>12.097</v>
      </c>
      <c r="U9" s="74">
        <v>0</v>
      </c>
      <c r="V9" s="74">
        <v>38.432000000000002</v>
      </c>
      <c r="W9" s="74">
        <v>15.21</v>
      </c>
      <c r="X9" s="74">
        <v>0</v>
      </c>
      <c r="Y9" s="74"/>
      <c r="Z9" s="74"/>
      <c r="AA9" s="74"/>
      <c r="AB9" s="74"/>
      <c r="AC9" s="74"/>
      <c r="AD9" s="74"/>
      <c r="AE9" s="74">
        <f t="shared" si="4"/>
        <v>0</v>
      </c>
      <c r="AF9" s="74">
        <f t="shared" si="5"/>
        <v>0</v>
      </c>
      <c r="AG9" s="74">
        <f t="shared" si="6"/>
        <v>0</v>
      </c>
      <c r="AH9" s="74">
        <f t="shared" si="7"/>
        <v>0</v>
      </c>
      <c r="AI9" s="74">
        <f t="shared" si="8"/>
        <v>1.2</v>
      </c>
      <c r="AJ9" s="74">
        <f t="shared" si="9"/>
        <v>1.8</v>
      </c>
      <c r="AK9" s="75">
        <f t="shared" si="10"/>
        <v>1.44</v>
      </c>
      <c r="AL9" s="75">
        <f t="shared" si="10"/>
        <v>2.16</v>
      </c>
      <c r="AM9" s="75">
        <f t="shared" si="0"/>
        <v>1.2000090913223329</v>
      </c>
      <c r="AN9" s="75">
        <f t="shared" si="1"/>
        <v>1.8000093672427522</v>
      </c>
      <c r="AO9" s="75">
        <f t="shared" si="2"/>
        <v>1.3043993961613112</v>
      </c>
      <c r="AP9" s="75">
        <f t="shared" si="3"/>
        <v>1.9500000000000002</v>
      </c>
      <c r="AQ9" s="77"/>
      <c r="AR9" s="77"/>
      <c r="AS9" s="77"/>
      <c r="AT9" s="77"/>
      <c r="AU9" s="77"/>
      <c r="AV9" s="77"/>
    </row>
    <row r="10" spans="1:48" s="36" customFormat="1" x14ac:dyDescent="0.25">
      <c r="A10" s="12" t="s">
        <v>17</v>
      </c>
      <c r="B10" s="12">
        <v>45.255000000000003</v>
      </c>
      <c r="C10" s="17">
        <v>88.518000000000001</v>
      </c>
      <c r="D10" s="17">
        <v>11.912000000000001</v>
      </c>
      <c r="E10" s="17">
        <v>3.7839999999999998</v>
      </c>
      <c r="F10" s="17">
        <v>0</v>
      </c>
      <c r="G10" s="17">
        <v>13.016</v>
      </c>
      <c r="H10" s="17">
        <v>3.7839999999999998</v>
      </c>
      <c r="I10" s="17">
        <v>0</v>
      </c>
      <c r="J10" s="17">
        <v>51.116999999999997</v>
      </c>
      <c r="K10" s="17">
        <v>0.94799999999999995</v>
      </c>
      <c r="L10" s="17">
        <v>0.94799999999999995</v>
      </c>
      <c r="M10" s="17">
        <v>1.1299999999999999</v>
      </c>
      <c r="N10" s="17">
        <v>1.1299999999999999</v>
      </c>
      <c r="O10" s="17">
        <v>1.1399999999999999</v>
      </c>
      <c r="P10" s="17">
        <v>1.1399999999999999</v>
      </c>
      <c r="Q10" s="17">
        <v>1.36</v>
      </c>
      <c r="R10" s="17">
        <v>1.36</v>
      </c>
      <c r="S10" s="17">
        <v>11.292999999999999</v>
      </c>
      <c r="T10" s="17">
        <v>3.5870000000000002</v>
      </c>
      <c r="U10" s="17">
        <v>0</v>
      </c>
      <c r="V10" s="17">
        <v>14.702</v>
      </c>
      <c r="W10" s="17">
        <v>4.274</v>
      </c>
      <c r="X10" s="17"/>
      <c r="Y10" s="17"/>
      <c r="Z10" s="17"/>
      <c r="AA10" s="17"/>
      <c r="AB10" s="17"/>
      <c r="AC10" s="17"/>
      <c r="AD10" s="17"/>
      <c r="AE10" s="17">
        <f t="shared" si="4"/>
        <v>0</v>
      </c>
      <c r="AF10" s="17">
        <f t="shared" si="5"/>
        <v>0</v>
      </c>
      <c r="AG10" s="17">
        <f t="shared" si="6"/>
        <v>0</v>
      </c>
      <c r="AH10" s="17">
        <f t="shared" si="7"/>
        <v>0</v>
      </c>
      <c r="AI10" s="17">
        <f t="shared" si="8"/>
        <v>0.94799999999999995</v>
      </c>
      <c r="AJ10" s="17">
        <f t="shared" si="9"/>
        <v>1.1299999999999999</v>
      </c>
      <c r="AK10" s="59">
        <f t="shared" si="10"/>
        <v>1.1375999999999999</v>
      </c>
      <c r="AL10" s="59">
        <f t="shared" si="10"/>
        <v>1.3559999999999999</v>
      </c>
      <c r="AM10" s="59">
        <f t="shared" si="0"/>
        <v>0.94803559435862983</v>
      </c>
      <c r="AN10" s="59">
        <f t="shared" si="1"/>
        <v>1.1295328826060234</v>
      </c>
      <c r="AO10" s="59">
        <f t="shared" si="2"/>
        <v>0.94793868921775903</v>
      </c>
      <c r="AP10" s="59">
        <f>(W10+AC10+AD10)/(H10+I10)</f>
        <v>1.1294926004228329</v>
      </c>
      <c r="AQ10" s="58"/>
      <c r="AR10" s="58"/>
      <c r="AS10" s="58"/>
      <c r="AT10" s="58"/>
      <c r="AU10" s="58"/>
      <c r="AV10" s="58"/>
    </row>
    <row r="11" spans="1:48" x14ac:dyDescent="0.25">
      <c r="A11" s="12" t="s">
        <v>86</v>
      </c>
      <c r="B11" s="12">
        <v>3005.076</v>
      </c>
      <c r="C11" s="17">
        <v>5332.19</v>
      </c>
      <c r="D11" s="68">
        <v>913.45600000000002</v>
      </c>
      <c r="E11" s="68">
        <v>218.708</v>
      </c>
      <c r="F11" s="17">
        <v>0</v>
      </c>
      <c r="G11" s="17">
        <v>852.86699999999996</v>
      </c>
      <c r="H11" s="17">
        <v>1169.5419999999999</v>
      </c>
      <c r="I11" s="17">
        <v>0</v>
      </c>
      <c r="J11" s="17"/>
      <c r="K11" s="17">
        <v>1.2210000000000001</v>
      </c>
      <c r="L11" s="17">
        <v>1.56</v>
      </c>
      <c r="M11" s="17">
        <v>0.72399999999999998</v>
      </c>
      <c r="N11" s="17">
        <v>0.71</v>
      </c>
      <c r="O11" s="17">
        <v>1.4650000000000001</v>
      </c>
      <c r="P11" s="17">
        <v>1.8720000000000001</v>
      </c>
      <c r="Q11" s="17">
        <v>0.86880000000000002</v>
      </c>
      <c r="R11" s="17">
        <v>0.85199999999999998</v>
      </c>
      <c r="S11" s="17">
        <v>1115.326</v>
      </c>
      <c r="T11" s="17">
        <v>341.14800000000002</v>
      </c>
      <c r="U11" s="17">
        <v>0</v>
      </c>
      <c r="V11" s="17">
        <v>617.14300000000003</v>
      </c>
      <c r="W11" s="17">
        <v>830.28099999999995</v>
      </c>
      <c r="X11" s="17">
        <v>0</v>
      </c>
      <c r="Y11" s="17"/>
      <c r="Z11" s="17">
        <v>-0.01</v>
      </c>
      <c r="AA11" s="17">
        <v>0</v>
      </c>
      <c r="AB11" s="17">
        <v>0</v>
      </c>
      <c r="AC11" s="17">
        <v>-0.01</v>
      </c>
      <c r="AD11" s="17">
        <v>0</v>
      </c>
      <c r="AE11" s="17">
        <f t="shared" si="4"/>
        <v>0</v>
      </c>
      <c r="AF11" s="17">
        <f t="shared" si="5"/>
        <v>0</v>
      </c>
      <c r="AG11" s="17">
        <f t="shared" si="6"/>
        <v>-4.5723064542677906E-5</v>
      </c>
      <c r="AH11" s="17">
        <f t="shared" si="7"/>
        <v>-8.5503556092897917E-6</v>
      </c>
      <c r="AI11" s="17">
        <f t="shared" si="8"/>
        <v>1.2210000000000001</v>
      </c>
      <c r="AJ11" s="17">
        <f t="shared" si="9"/>
        <v>0.72399999999999998</v>
      </c>
      <c r="AK11" s="59">
        <f t="shared" si="10"/>
        <v>1.4652000000000001</v>
      </c>
      <c r="AL11" s="59">
        <f t="shared" si="10"/>
        <v>0.86879999999999991</v>
      </c>
      <c r="AM11" s="59">
        <f t="shared" si="0"/>
        <v>1.2209958662486207</v>
      </c>
      <c r="AN11" s="59">
        <f t="shared" si="1"/>
        <v>0.72360989462600855</v>
      </c>
      <c r="AO11" s="59">
        <f t="shared" si="2"/>
        <v>1.5597874791960058</v>
      </c>
      <c r="AP11" s="59">
        <f t="shared" si="3"/>
        <v>0.70991123020806435</v>
      </c>
      <c r="AQ11" s="57"/>
      <c r="AR11" s="57"/>
      <c r="AS11" s="57"/>
      <c r="AT11" s="57"/>
      <c r="AU11" s="57"/>
      <c r="AV11" s="57"/>
    </row>
    <row r="12" spans="1:48" s="78" customFormat="1" x14ac:dyDescent="0.25">
      <c r="A12" s="79" t="s">
        <v>85</v>
      </c>
      <c r="B12" s="79">
        <v>221.05500000000001</v>
      </c>
      <c r="C12" s="80">
        <v>436.286</v>
      </c>
      <c r="D12" s="80">
        <v>62.073</v>
      </c>
      <c r="E12" s="80">
        <v>19.266999999999999</v>
      </c>
      <c r="F12" s="80">
        <v>6.8000000000000005E-2</v>
      </c>
      <c r="G12" s="80">
        <v>61.722999999999999</v>
      </c>
      <c r="H12" s="80">
        <v>22.602</v>
      </c>
      <c r="I12" s="80">
        <v>6.8000000000000005E-2</v>
      </c>
      <c r="J12" s="80">
        <v>9.8290000000000006</v>
      </c>
      <c r="K12" s="80">
        <v>1.02</v>
      </c>
      <c r="L12" s="80">
        <v>1.02</v>
      </c>
      <c r="M12" s="80">
        <v>1.65</v>
      </c>
      <c r="N12" s="80">
        <v>1.65</v>
      </c>
      <c r="O12" s="80">
        <v>1.224</v>
      </c>
      <c r="P12" s="80">
        <v>1.224</v>
      </c>
      <c r="Q12" s="80">
        <v>1.98</v>
      </c>
      <c r="R12" s="80">
        <v>1.98</v>
      </c>
      <c r="S12" s="80">
        <v>63.314999999999998</v>
      </c>
      <c r="T12" s="80">
        <v>19.652000000000001</v>
      </c>
      <c r="U12" s="80">
        <v>6.9000000000000006E-2</v>
      </c>
      <c r="V12" s="80">
        <v>101.843</v>
      </c>
      <c r="W12" s="80">
        <v>47.273000000000003</v>
      </c>
      <c r="X12" s="80">
        <v>0.112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f t="shared" si="4"/>
        <v>0</v>
      </c>
      <c r="AF12" s="80">
        <f t="shared" si="5"/>
        <v>0</v>
      </c>
      <c r="AG12" s="80">
        <f t="shared" si="6"/>
        <v>0</v>
      </c>
      <c r="AH12" s="80">
        <f t="shared" si="7"/>
        <v>0</v>
      </c>
      <c r="AI12" s="80">
        <f t="shared" si="8"/>
        <v>1.02</v>
      </c>
      <c r="AJ12" s="80">
        <f t="shared" si="9"/>
        <v>1.65</v>
      </c>
      <c r="AK12" s="81">
        <f t="shared" si="10"/>
        <v>1.224</v>
      </c>
      <c r="AL12" s="81">
        <f>AJ12*1.2</f>
        <v>1.9799999999999998</v>
      </c>
      <c r="AM12" s="81">
        <f t="shared" si="0"/>
        <v>1.0200086994345368</v>
      </c>
      <c r="AN12" s="81">
        <f t="shared" si="1"/>
        <v>1.6500008100708004</v>
      </c>
      <c r="AO12" s="81">
        <f t="shared" si="2"/>
        <v>1.0199637962244634</v>
      </c>
      <c r="AP12" s="86">
        <f>(W12+X12-11.208)/(H12+I12)</f>
        <v>1.5958094397882665</v>
      </c>
      <c r="AQ12" s="82"/>
      <c r="AR12" s="82"/>
      <c r="AS12" s="82"/>
      <c r="AT12" s="82"/>
      <c r="AU12" s="82"/>
      <c r="AV12" s="82"/>
    </row>
    <row r="13" spans="1:48" s="11" customFormat="1" x14ac:dyDescent="0.25">
      <c r="A13" s="12" t="s">
        <v>20</v>
      </c>
      <c r="B13" s="12">
        <v>119.64100000000001</v>
      </c>
      <c r="C13" s="17">
        <v>225.67</v>
      </c>
      <c r="D13" s="17">
        <v>36.136000000000003</v>
      </c>
      <c r="E13" s="17">
        <v>13.446</v>
      </c>
      <c r="F13" s="17">
        <v>0</v>
      </c>
      <c r="G13" s="17">
        <v>35.662999999999997</v>
      </c>
      <c r="H13" s="17">
        <v>8.2129999999999992</v>
      </c>
      <c r="I13" s="17">
        <v>0</v>
      </c>
      <c r="J13" s="17"/>
      <c r="K13" s="17">
        <v>0.77500000000000002</v>
      </c>
      <c r="L13" s="17">
        <v>0.77500000000000002</v>
      </c>
      <c r="M13" s="17">
        <v>1.851</v>
      </c>
      <c r="N13" s="17">
        <v>1.851</v>
      </c>
      <c r="O13" s="17">
        <v>0.93</v>
      </c>
      <c r="P13" s="17">
        <v>0.93</v>
      </c>
      <c r="Q13" s="17">
        <v>2.2200000000000002</v>
      </c>
      <c r="R13" s="17">
        <v>2.2200000000000002</v>
      </c>
      <c r="S13" s="17">
        <v>28.004999999999999</v>
      </c>
      <c r="T13" s="17">
        <v>10.420999999999999</v>
      </c>
      <c r="U13" s="17">
        <v>0</v>
      </c>
      <c r="V13" s="17">
        <v>66.012</v>
      </c>
      <c r="W13" s="17">
        <v>15.202</v>
      </c>
      <c r="X13" s="17"/>
      <c r="Y13" s="17"/>
      <c r="Z13" s="17"/>
      <c r="AA13" s="17"/>
      <c r="AB13" s="17"/>
      <c r="AC13" s="17"/>
      <c r="AD13" s="17"/>
      <c r="AE13" s="17">
        <f t="shared" si="4"/>
        <v>0</v>
      </c>
      <c r="AF13" s="17">
        <f t="shared" si="5"/>
        <v>0</v>
      </c>
      <c r="AG13" s="17">
        <f t="shared" si="6"/>
        <v>0</v>
      </c>
      <c r="AH13" s="17">
        <f t="shared" si="7"/>
        <v>0</v>
      </c>
      <c r="AI13" s="17">
        <f t="shared" si="8"/>
        <v>0.77500000000000002</v>
      </c>
      <c r="AJ13" s="17">
        <f t="shared" si="9"/>
        <v>1.851</v>
      </c>
      <c r="AK13" s="59">
        <f t="shared" si="10"/>
        <v>0.92999999999999994</v>
      </c>
      <c r="AL13" s="59">
        <f t="shared" si="10"/>
        <v>2.2212000000000001</v>
      </c>
      <c r="AM13" s="59">
        <f t="shared" si="0"/>
        <v>0.77498893070622088</v>
      </c>
      <c r="AN13" s="59">
        <f t="shared" si="1"/>
        <v>1.8509940274233803</v>
      </c>
      <c r="AO13" s="59">
        <f t="shared" si="2"/>
        <v>0.77502603004611037</v>
      </c>
      <c r="AP13" s="59">
        <f t="shared" si="3"/>
        <v>1.8509679775964936</v>
      </c>
      <c r="AQ13" s="60"/>
      <c r="AR13" s="60"/>
      <c r="AS13" s="60"/>
      <c r="AT13" s="60"/>
      <c r="AU13" s="60"/>
      <c r="AV13" s="60"/>
    </row>
    <row r="14" spans="1:48" x14ac:dyDescent="0.25">
      <c r="A14" s="12" t="s">
        <v>50</v>
      </c>
      <c r="B14" s="12">
        <v>207.67599999999999</v>
      </c>
      <c r="C14" s="17">
        <v>335.61399999999998</v>
      </c>
      <c r="D14" s="17">
        <v>47.744</v>
      </c>
      <c r="E14" s="17">
        <v>29.638999999999999</v>
      </c>
      <c r="F14" s="17">
        <v>0</v>
      </c>
      <c r="G14" s="17">
        <v>46.481999999999999</v>
      </c>
      <c r="H14" s="17">
        <v>17.428000000000001</v>
      </c>
      <c r="I14" s="17">
        <v>0</v>
      </c>
      <c r="J14" s="17"/>
      <c r="K14" s="17">
        <v>1.36</v>
      </c>
      <c r="L14" s="17">
        <v>1.43</v>
      </c>
      <c r="M14" s="17">
        <v>1.5649999999999999</v>
      </c>
      <c r="N14" s="17">
        <v>1.585</v>
      </c>
      <c r="O14" s="17">
        <v>1.6319999999999999</v>
      </c>
      <c r="P14" s="17">
        <v>1.716</v>
      </c>
      <c r="Q14" s="17">
        <v>1.8779999999999999</v>
      </c>
      <c r="R14" s="17">
        <v>1.9019999999999999</v>
      </c>
      <c r="S14" s="17">
        <v>64.932000000000002</v>
      </c>
      <c r="T14" s="17">
        <v>42.383000000000003</v>
      </c>
      <c r="U14" s="17">
        <v>0</v>
      </c>
      <c r="V14" s="17">
        <v>72.742999999999995</v>
      </c>
      <c r="W14" s="17">
        <v>27.617999999999999</v>
      </c>
      <c r="X14" s="17">
        <v>0</v>
      </c>
      <c r="Y14" s="17"/>
      <c r="Z14" s="17"/>
      <c r="AA14" s="17"/>
      <c r="AB14" s="17"/>
      <c r="AC14" s="17"/>
      <c r="AD14" s="17"/>
      <c r="AE14" s="17">
        <f t="shared" si="4"/>
        <v>0</v>
      </c>
      <c r="AF14" s="17">
        <f t="shared" si="5"/>
        <v>0</v>
      </c>
      <c r="AG14" s="17">
        <f t="shared" si="6"/>
        <v>0</v>
      </c>
      <c r="AH14" s="17">
        <f t="shared" si="7"/>
        <v>0</v>
      </c>
      <c r="AI14" s="17">
        <f t="shared" si="8"/>
        <v>1.36</v>
      </c>
      <c r="AJ14" s="17">
        <f t="shared" si="9"/>
        <v>1.5649999999999999</v>
      </c>
      <c r="AK14" s="59">
        <f t="shared" si="10"/>
        <v>1.6320000000000001</v>
      </c>
      <c r="AL14" s="59">
        <f t="shared" si="10"/>
        <v>1.8779999999999999</v>
      </c>
      <c r="AM14" s="59">
        <f t="shared" si="0"/>
        <v>1.3600033512064345</v>
      </c>
      <c r="AN14" s="59">
        <f t="shared" si="1"/>
        <v>1.5649713867733746</v>
      </c>
      <c r="AO14" s="59">
        <f t="shared" si="2"/>
        <v>1.4299740207159488</v>
      </c>
      <c r="AP14" s="59">
        <f t="shared" si="3"/>
        <v>1.5846913013541426</v>
      </c>
      <c r="AQ14" s="57"/>
      <c r="AR14" s="57"/>
      <c r="AS14" s="57"/>
      <c r="AT14" s="57"/>
      <c r="AU14" s="57"/>
      <c r="AV14" s="57"/>
    </row>
    <row r="15" spans="1:48" s="78" customFormat="1" x14ac:dyDescent="0.25">
      <c r="A15" s="73" t="s">
        <v>108</v>
      </c>
      <c r="B15" s="73">
        <v>135.56700000000001</v>
      </c>
      <c r="C15" s="74"/>
      <c r="D15" s="74">
        <v>31.483000000000001</v>
      </c>
      <c r="E15" s="74">
        <v>10.375999999999999</v>
      </c>
      <c r="F15" s="74">
        <v>0.64500000000000002</v>
      </c>
      <c r="G15" s="74">
        <v>30.166</v>
      </c>
      <c r="H15" s="74">
        <v>8.9429999999999996</v>
      </c>
      <c r="I15" s="74">
        <v>1.7090000000000001</v>
      </c>
      <c r="J15" s="74"/>
      <c r="K15" s="74">
        <v>1.4650000000000001</v>
      </c>
      <c r="L15" s="74">
        <v>1.4650000000000001</v>
      </c>
      <c r="M15" s="74">
        <v>2.1</v>
      </c>
      <c r="N15" s="74">
        <v>2.1</v>
      </c>
      <c r="O15" s="74">
        <v>1.758</v>
      </c>
      <c r="P15" s="74">
        <v>1.758</v>
      </c>
      <c r="Q15" s="74">
        <v>2.52</v>
      </c>
      <c r="R15" s="74">
        <v>2.52</v>
      </c>
      <c r="S15" s="74">
        <v>42.436999999999998</v>
      </c>
      <c r="T15" s="74">
        <v>13.012</v>
      </c>
      <c r="U15" s="74">
        <v>0.91700000000000004</v>
      </c>
      <c r="V15" s="74">
        <v>58.469000000000001</v>
      </c>
      <c r="W15" s="74">
        <v>17.221</v>
      </c>
      <c r="X15" s="74">
        <v>3.5110000000000001</v>
      </c>
      <c r="Y15" s="74"/>
      <c r="Z15" s="74"/>
      <c r="AA15" s="74"/>
      <c r="AB15" s="74"/>
      <c r="AC15" s="74"/>
      <c r="AD15" s="74"/>
      <c r="AE15" s="74">
        <f t="shared" ref="AE15" si="23">Y15/D15</f>
        <v>0</v>
      </c>
      <c r="AF15" s="74">
        <f t="shared" ref="AF15" si="24">AB15/G15</f>
        <v>0</v>
      </c>
      <c r="AG15" s="74">
        <f t="shared" ref="AG15" si="25">(Z15+AA15)/(E15+F15)</f>
        <v>0</v>
      </c>
      <c r="AH15" s="74">
        <f t="shared" ref="AH15" si="26">(AC15+AD15)/(H15+I15)</f>
        <v>0</v>
      </c>
      <c r="AI15" s="74">
        <f t="shared" ref="AI15" si="27">K15+AE15</f>
        <v>1.4650000000000001</v>
      </c>
      <c r="AJ15" s="74">
        <f t="shared" ref="AJ15" si="28">M15+AF15</f>
        <v>2.1</v>
      </c>
      <c r="AK15" s="75">
        <f t="shared" ref="AK15" si="29">AI15*1.2</f>
        <v>1.758</v>
      </c>
      <c r="AL15" s="75">
        <f t="shared" ref="AL15" si="30">AJ15*1.2</f>
        <v>2.52</v>
      </c>
      <c r="AM15" s="75">
        <f t="shared" ref="AM15" si="31">(S15+Y15)/D15</f>
        <v>1.3479338055458501</v>
      </c>
      <c r="AN15" s="75">
        <f t="shared" ref="AN15" si="32">(V15+AB15)/G15</f>
        <v>1.9382417290989857</v>
      </c>
      <c r="AO15" s="75">
        <f>(T15+U15+Z15+AA15)/(E15+F15)</f>
        <v>1.2638599038199803</v>
      </c>
      <c r="AP15" s="75">
        <f t="shared" ref="AP15" si="33">(W15+X15+AC15+AD15)/(H15+I15)</f>
        <v>1.9463011641006385</v>
      </c>
      <c r="AQ15" s="77"/>
      <c r="AR15" s="77"/>
      <c r="AS15" s="77"/>
      <c r="AT15" s="77"/>
      <c r="AU15" s="77"/>
      <c r="AV15" s="77"/>
    </row>
    <row r="16" spans="1:48" x14ac:dyDescent="0.25">
      <c r="A16" s="12" t="s">
        <v>21</v>
      </c>
      <c r="B16" s="12">
        <v>513.82000000000005</v>
      </c>
      <c r="C16" s="17">
        <v>838.03800000000001</v>
      </c>
      <c r="D16" s="17">
        <v>140.845</v>
      </c>
      <c r="E16" s="17">
        <v>41.567999999999998</v>
      </c>
      <c r="F16" s="17">
        <v>0</v>
      </c>
      <c r="G16" s="17">
        <v>142.58600000000001</v>
      </c>
      <c r="H16" s="17">
        <v>52.158000000000001</v>
      </c>
      <c r="I16" s="17"/>
      <c r="J16" s="17">
        <v>6.1779999999999999</v>
      </c>
      <c r="K16" s="17">
        <v>1.1200000000000001</v>
      </c>
      <c r="L16" s="17">
        <v>1.1200000000000001</v>
      </c>
      <c r="M16" s="17">
        <v>1.37</v>
      </c>
      <c r="N16" s="17">
        <v>1.37</v>
      </c>
      <c r="O16" s="17">
        <v>1.3440000000000001</v>
      </c>
      <c r="P16" s="17">
        <v>1.3440000000000001</v>
      </c>
      <c r="Q16" s="17">
        <v>1.6439999999999999</v>
      </c>
      <c r="R16" s="17">
        <v>1.6439999999999999</v>
      </c>
      <c r="S16" s="17">
        <v>157.75200000000001</v>
      </c>
      <c r="T16" s="17">
        <v>46.555999999999997</v>
      </c>
      <c r="U16" s="17">
        <v>0</v>
      </c>
      <c r="V16" s="17">
        <v>195.34299999999999</v>
      </c>
      <c r="W16" s="17">
        <v>71.456000000000003</v>
      </c>
      <c r="X16" s="17">
        <v>0</v>
      </c>
      <c r="Y16" s="17"/>
      <c r="Z16" s="17"/>
      <c r="AA16" s="17">
        <v>0</v>
      </c>
      <c r="AB16" s="17"/>
      <c r="AC16" s="17"/>
      <c r="AD16" s="17"/>
      <c r="AE16" s="17">
        <f t="shared" si="4"/>
        <v>0</v>
      </c>
      <c r="AF16" s="17">
        <f t="shared" si="5"/>
        <v>0</v>
      </c>
      <c r="AG16" s="17">
        <f t="shared" si="6"/>
        <v>0</v>
      </c>
      <c r="AH16" s="17">
        <f t="shared" si="7"/>
        <v>0</v>
      </c>
      <c r="AI16" s="17">
        <f t="shared" si="8"/>
        <v>1.1200000000000001</v>
      </c>
      <c r="AJ16" s="17">
        <f t="shared" si="9"/>
        <v>1.37</v>
      </c>
      <c r="AK16" s="59">
        <f t="shared" si="10"/>
        <v>1.3440000000000001</v>
      </c>
      <c r="AL16" s="59">
        <f t="shared" si="10"/>
        <v>1.6440000000000001</v>
      </c>
      <c r="AM16" s="59">
        <f t="shared" si="0"/>
        <v>1.1200397600198801</v>
      </c>
      <c r="AN16" s="59">
        <f t="shared" si="1"/>
        <v>1.3700012623960274</v>
      </c>
      <c r="AO16" s="59">
        <f t="shared" si="2"/>
        <v>1.1199961508852965</v>
      </c>
      <c r="AP16" s="59">
        <f t="shared" si="3"/>
        <v>1.3699911806434295</v>
      </c>
      <c r="AQ16" s="57"/>
      <c r="AR16" s="57"/>
      <c r="AS16" s="57"/>
      <c r="AT16" s="57"/>
      <c r="AU16" s="57"/>
      <c r="AV16" s="57"/>
    </row>
    <row r="17" spans="1:48" s="36" customFormat="1" x14ac:dyDescent="0.25">
      <c r="A17" s="12" t="s">
        <v>22</v>
      </c>
      <c r="B17" s="12">
        <v>267.65800000000002</v>
      </c>
      <c r="C17" s="17">
        <v>402.20400000000001</v>
      </c>
      <c r="D17" s="17">
        <v>70.028000000000006</v>
      </c>
      <c r="E17" s="17">
        <v>10.776999999999999</v>
      </c>
      <c r="F17" s="17">
        <v>0</v>
      </c>
      <c r="G17" s="17">
        <v>67.531999999999996</v>
      </c>
      <c r="H17" s="17">
        <v>7.7670000000000003</v>
      </c>
      <c r="I17" s="17"/>
      <c r="J17" s="17"/>
      <c r="K17" s="17">
        <v>1.32</v>
      </c>
      <c r="L17" s="17">
        <v>1.83</v>
      </c>
      <c r="M17" s="17">
        <v>1.81</v>
      </c>
      <c r="N17" s="17">
        <v>2.77</v>
      </c>
      <c r="O17" s="17">
        <v>1.5840000000000001</v>
      </c>
      <c r="P17" s="17">
        <v>2.1960000000000002</v>
      </c>
      <c r="Q17" s="17">
        <v>2.1720000000000002</v>
      </c>
      <c r="R17" s="17">
        <v>3.3239999999999998</v>
      </c>
      <c r="S17" s="17">
        <v>92.436999999999998</v>
      </c>
      <c r="T17" s="17">
        <v>19.722000000000001</v>
      </c>
      <c r="U17" s="17">
        <v>0</v>
      </c>
      <c r="V17" s="17">
        <v>122.233</v>
      </c>
      <c r="W17" s="17">
        <v>21.513999999999999</v>
      </c>
      <c r="X17" s="17">
        <v>0</v>
      </c>
      <c r="Y17" s="17">
        <v>11.388</v>
      </c>
      <c r="Z17" s="17">
        <v>0.36399999999999999</v>
      </c>
      <c r="AA17" s="17">
        <v>0</v>
      </c>
      <c r="AB17" s="17">
        <v>0</v>
      </c>
      <c r="AC17" s="17">
        <v>0</v>
      </c>
      <c r="AD17" s="17">
        <v>0</v>
      </c>
      <c r="AE17" s="17">
        <f t="shared" si="4"/>
        <v>0.16262066601930655</v>
      </c>
      <c r="AF17" s="17">
        <f t="shared" si="5"/>
        <v>0</v>
      </c>
      <c r="AG17" s="17">
        <f t="shared" si="6"/>
        <v>3.3775633293124246E-2</v>
      </c>
      <c r="AH17" s="17">
        <f t="shared" si="7"/>
        <v>0</v>
      </c>
      <c r="AI17" s="17">
        <f t="shared" si="8"/>
        <v>1.4826206660193066</v>
      </c>
      <c r="AJ17" s="17">
        <f t="shared" si="9"/>
        <v>1.81</v>
      </c>
      <c r="AK17" s="59">
        <f t="shared" si="10"/>
        <v>1.7791447992231679</v>
      </c>
      <c r="AL17" s="59">
        <f t="shared" si="10"/>
        <v>2.1720000000000002</v>
      </c>
      <c r="AM17" s="59">
        <f t="shared" si="0"/>
        <v>1.4826212372193979</v>
      </c>
      <c r="AN17" s="59">
        <f t="shared" si="1"/>
        <v>1.8100011846235859</v>
      </c>
      <c r="AO17" s="59">
        <f t="shared" si="2"/>
        <v>1.8637839844112465</v>
      </c>
      <c r="AP17" s="59">
        <f t="shared" si="3"/>
        <v>2.769924037594953</v>
      </c>
      <c r="AQ17" s="58"/>
      <c r="AR17" s="58"/>
      <c r="AS17" s="58"/>
      <c r="AT17" s="58"/>
      <c r="AU17" s="58"/>
      <c r="AV17" s="58"/>
    </row>
    <row r="18" spans="1:48" s="78" customFormat="1" x14ac:dyDescent="0.25">
      <c r="A18" s="73" t="s">
        <v>23</v>
      </c>
      <c r="B18" s="73">
        <v>238.221</v>
      </c>
      <c r="C18" s="74">
        <v>375.63499999999999</v>
      </c>
      <c r="D18" s="74">
        <v>49.765000000000001</v>
      </c>
      <c r="E18" s="74">
        <v>22.742000000000001</v>
      </c>
      <c r="F18" s="74">
        <v>0</v>
      </c>
      <c r="G18" s="74">
        <v>44.262</v>
      </c>
      <c r="H18" s="74">
        <v>25.238</v>
      </c>
      <c r="I18" s="74">
        <v>0</v>
      </c>
      <c r="J18" s="74"/>
      <c r="K18" s="74">
        <v>1.1000000000000001</v>
      </c>
      <c r="L18" s="74">
        <v>1.27</v>
      </c>
      <c r="M18" s="74">
        <v>2.09</v>
      </c>
      <c r="N18" s="74">
        <v>2.4</v>
      </c>
      <c r="O18" s="74">
        <v>1.32</v>
      </c>
      <c r="P18" s="74">
        <v>1.524</v>
      </c>
      <c r="Q18" s="74">
        <v>2.508</v>
      </c>
      <c r="R18" s="74">
        <v>2.88</v>
      </c>
      <c r="S18" s="74">
        <v>54.84</v>
      </c>
      <c r="T18" s="74">
        <v>28.882000000000001</v>
      </c>
      <c r="U18" s="74">
        <v>0</v>
      </c>
      <c r="V18" s="74">
        <v>92.593999999999994</v>
      </c>
      <c r="W18" s="74">
        <v>61.905000000000001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f t="shared" si="4"/>
        <v>0</v>
      </c>
      <c r="AF18" s="74">
        <f t="shared" si="5"/>
        <v>0</v>
      </c>
      <c r="AG18" s="74">
        <f t="shared" si="6"/>
        <v>0</v>
      </c>
      <c r="AH18" s="74">
        <f t="shared" si="7"/>
        <v>0</v>
      </c>
      <c r="AI18" s="74">
        <f t="shared" si="8"/>
        <v>1.1000000000000001</v>
      </c>
      <c r="AJ18" s="74">
        <f t="shared" si="9"/>
        <v>2.09</v>
      </c>
      <c r="AK18" s="75">
        <f t="shared" si="10"/>
        <v>1.32</v>
      </c>
      <c r="AL18" s="75">
        <f t="shared" si="10"/>
        <v>2.5079999999999996</v>
      </c>
      <c r="AM18" s="75">
        <f t="shared" si="0"/>
        <v>1.1019793027227971</v>
      </c>
      <c r="AN18" s="75">
        <f t="shared" si="1"/>
        <v>2.0919524648682843</v>
      </c>
      <c r="AO18" s="75">
        <f t="shared" si="2"/>
        <v>1.2699850496878022</v>
      </c>
      <c r="AP18" s="75">
        <f t="shared" si="3"/>
        <v>2.452848878675014</v>
      </c>
      <c r="AQ18" s="77"/>
      <c r="AR18" s="77"/>
      <c r="AS18" s="77"/>
      <c r="AT18" s="77"/>
      <c r="AU18" s="77"/>
      <c r="AV18" s="77"/>
    </row>
    <row r="19" spans="1:48" s="36" customFormat="1" x14ac:dyDescent="0.25">
      <c r="A19" s="12" t="s">
        <v>24</v>
      </c>
      <c r="B19" s="12">
        <v>185.501</v>
      </c>
      <c r="C19" s="17">
        <v>374.93400000000003</v>
      </c>
      <c r="D19" s="17">
        <v>43.353000000000002</v>
      </c>
      <c r="E19" s="17">
        <v>14.744999999999999</v>
      </c>
      <c r="F19" s="17">
        <v>0</v>
      </c>
      <c r="G19" s="17">
        <v>41.453000000000003</v>
      </c>
      <c r="H19" s="17">
        <v>12.298999999999999</v>
      </c>
      <c r="I19" s="17">
        <v>0</v>
      </c>
      <c r="J19" s="17"/>
      <c r="K19" s="17">
        <v>1</v>
      </c>
      <c r="L19" s="17">
        <v>1</v>
      </c>
      <c r="M19" s="17">
        <v>2.08</v>
      </c>
      <c r="N19" s="17">
        <v>2.08</v>
      </c>
      <c r="O19" s="17">
        <v>1.2</v>
      </c>
      <c r="P19" s="17">
        <v>1.2</v>
      </c>
      <c r="Q19" s="17">
        <v>2.496</v>
      </c>
      <c r="R19" s="17">
        <v>2.496</v>
      </c>
      <c r="S19" s="17">
        <v>43.353000000000002</v>
      </c>
      <c r="T19" s="17">
        <v>14.744999999999999</v>
      </c>
      <c r="U19" s="17">
        <v>0</v>
      </c>
      <c r="V19" s="17">
        <v>86.221999999999994</v>
      </c>
      <c r="W19" s="17">
        <v>25.582000000000001</v>
      </c>
      <c r="X19" s="17">
        <v>0</v>
      </c>
      <c r="Y19" s="17">
        <v>4.8849999999999998</v>
      </c>
      <c r="Z19" s="17">
        <v>1.643</v>
      </c>
      <c r="AA19" s="17">
        <v>0</v>
      </c>
      <c r="AB19" s="17">
        <v>6.9690000000000003</v>
      </c>
      <c r="AC19" s="17">
        <v>2.101</v>
      </c>
      <c r="AD19" s="17">
        <v>0</v>
      </c>
      <c r="AE19" s="17">
        <f t="shared" si="4"/>
        <v>0.11267963001407053</v>
      </c>
      <c r="AF19" s="17">
        <f t="shared" si="5"/>
        <v>0.16811810966636914</v>
      </c>
      <c r="AG19" s="17">
        <f t="shared" si="6"/>
        <v>0.1114276025771448</v>
      </c>
      <c r="AH19" s="17">
        <f t="shared" si="7"/>
        <v>0.17082689649565005</v>
      </c>
      <c r="AI19" s="17">
        <f t="shared" si="8"/>
        <v>1.1126796300140704</v>
      </c>
      <c r="AJ19" s="17">
        <f t="shared" si="9"/>
        <v>2.2481181096663692</v>
      </c>
      <c r="AK19" s="59">
        <f t="shared" si="10"/>
        <v>1.3352155560168846</v>
      </c>
      <c r="AL19" s="59">
        <f t="shared" si="10"/>
        <v>2.6977417315996428</v>
      </c>
      <c r="AM19" s="59">
        <f t="shared" si="0"/>
        <v>1.1126796300140704</v>
      </c>
      <c r="AN19" s="59">
        <f t="shared" si="1"/>
        <v>2.2481123199768409</v>
      </c>
      <c r="AO19" s="59">
        <f t="shared" si="2"/>
        <v>1.1114276025771448</v>
      </c>
      <c r="AP19" s="59">
        <f t="shared" si="3"/>
        <v>2.2508334010895195</v>
      </c>
      <c r="AQ19" s="58"/>
      <c r="AR19" s="58"/>
      <c r="AS19" s="58"/>
      <c r="AT19" s="58"/>
      <c r="AU19" s="58"/>
      <c r="AV19" s="58"/>
    </row>
    <row r="20" spans="1:48" s="36" customFormat="1" x14ac:dyDescent="0.25">
      <c r="A20" s="12" t="s">
        <v>82</v>
      </c>
      <c r="B20" s="12">
        <v>114.694</v>
      </c>
      <c r="C20" s="17">
        <v>231.51900000000001</v>
      </c>
      <c r="D20" s="17">
        <v>13.433</v>
      </c>
      <c r="E20" s="17">
        <v>22.542000000000002</v>
      </c>
      <c r="F20" s="17">
        <v>1.659</v>
      </c>
      <c r="G20" s="17">
        <v>10.131</v>
      </c>
      <c r="H20" s="17">
        <v>20.187000000000001</v>
      </c>
      <c r="I20" s="17">
        <v>1.621</v>
      </c>
      <c r="J20" s="17"/>
      <c r="K20" s="17">
        <v>1.4570000000000001</v>
      </c>
      <c r="L20" s="17">
        <v>1.4650000000000001</v>
      </c>
      <c r="M20" s="17">
        <v>1.871</v>
      </c>
      <c r="N20" s="17">
        <v>1.8660000000000001</v>
      </c>
      <c r="O20" s="17">
        <v>1.748</v>
      </c>
      <c r="P20" s="17">
        <v>1.758</v>
      </c>
      <c r="Q20" s="17">
        <v>2.2450000000000001</v>
      </c>
      <c r="R20" s="17">
        <v>2.2389999999999999</v>
      </c>
      <c r="S20" s="17">
        <v>19.568999999999999</v>
      </c>
      <c r="T20" s="17">
        <v>33.063000000000002</v>
      </c>
      <c r="U20" s="17">
        <v>2.403</v>
      </c>
      <c r="V20" s="17">
        <v>18.956</v>
      </c>
      <c r="W20" s="17">
        <v>37.575000000000003</v>
      </c>
      <c r="X20" s="17">
        <v>3.1280000000000001</v>
      </c>
      <c r="Y20" s="17">
        <v>1.853</v>
      </c>
      <c r="Z20" s="17">
        <v>0.41099999999999998</v>
      </c>
      <c r="AA20" s="17">
        <v>0.107</v>
      </c>
      <c r="AB20" s="17"/>
      <c r="AC20" s="17"/>
      <c r="AD20" s="17">
        <v>0</v>
      </c>
      <c r="AE20" s="17">
        <f t="shared" ref="AE20" si="34">Y20/D20</f>
        <v>0.13794386957492741</v>
      </c>
      <c r="AF20" s="17">
        <f t="shared" ref="AF20" si="35">AB20/G20</f>
        <v>0</v>
      </c>
      <c r="AG20" s="17">
        <f t="shared" ref="AG20" si="36">(Z20+AA20)/(E20+F20)</f>
        <v>2.140407421180943E-2</v>
      </c>
      <c r="AH20" s="17">
        <f t="shared" ref="AH20" si="37">(AC20+AD20)/(H20+I20)</f>
        <v>0</v>
      </c>
      <c r="AI20" s="17">
        <f t="shared" ref="AI20" si="38">K20+AE20</f>
        <v>1.5949438695749274</v>
      </c>
      <c r="AJ20" s="17">
        <f t="shared" ref="AJ20" si="39">M20+AF20</f>
        <v>1.871</v>
      </c>
      <c r="AK20" s="59">
        <f t="shared" ref="AK20" si="40">AI20*1.2</f>
        <v>1.9139326434899129</v>
      </c>
      <c r="AL20" s="59">
        <f t="shared" ref="AL20" si="41">AJ20*1.2</f>
        <v>2.2452000000000001</v>
      </c>
      <c r="AM20" s="59">
        <f t="shared" ref="AM20" si="42">(S20+Y20)/D20</f>
        <v>1.5947293977518053</v>
      </c>
      <c r="AN20" s="59">
        <f t="shared" ref="AN20" si="43">(V20+AB20)/G20</f>
        <v>1.8710887375382488</v>
      </c>
      <c r="AO20" s="59">
        <f>(T20+U20+Z20+AA20)/(E20+F20)</f>
        <v>1.4868807074087849</v>
      </c>
      <c r="AP20" s="59">
        <f t="shared" ref="AP20" si="44">(W20+X20+AC20+AD20)/(H20+I20)</f>
        <v>1.866425165077036</v>
      </c>
      <c r="AQ20" s="58"/>
      <c r="AR20" s="58"/>
      <c r="AS20" s="58"/>
      <c r="AT20" s="58"/>
      <c r="AU20" s="58"/>
      <c r="AV20" s="58"/>
    </row>
    <row r="21" spans="1:48" s="78" customFormat="1" x14ac:dyDescent="0.25">
      <c r="A21" s="83" t="s">
        <v>49</v>
      </c>
      <c r="B21" s="73">
        <v>1115.7170000000001</v>
      </c>
      <c r="C21" s="74">
        <v>2195.241</v>
      </c>
      <c r="D21" s="74">
        <v>202.51599999999999</v>
      </c>
      <c r="E21" s="74">
        <v>142.376</v>
      </c>
      <c r="F21" s="74">
        <v>0</v>
      </c>
      <c r="G21" s="74">
        <v>202.298</v>
      </c>
      <c r="H21" s="74">
        <v>207.47200000000001</v>
      </c>
      <c r="I21" s="74">
        <v>0</v>
      </c>
      <c r="J21" s="74"/>
      <c r="K21" s="84">
        <f>S21/D21</f>
        <v>0.89987951569258728</v>
      </c>
      <c r="L21" s="84">
        <f>T21/E21</f>
        <v>0.95297662527392257</v>
      </c>
      <c r="M21" s="84">
        <f>V21/G21</f>
        <v>1.7051181919742162</v>
      </c>
      <c r="N21" s="84">
        <f>W21/H21</f>
        <v>2.1806990822858023</v>
      </c>
      <c r="O21" s="75">
        <f>K21*1.2</f>
        <v>1.0798554188311047</v>
      </c>
      <c r="P21" s="75">
        <f>L21*1.2</f>
        <v>1.143571950328707</v>
      </c>
      <c r="Q21" s="75">
        <f>M21*1.2</f>
        <v>2.0461418303690593</v>
      </c>
      <c r="R21" s="75">
        <f>N21*1.2</f>
        <v>2.6168388987429627</v>
      </c>
      <c r="S21" s="74">
        <v>182.24</v>
      </c>
      <c r="T21" s="74">
        <v>135.68100000000001</v>
      </c>
      <c r="U21" s="74">
        <v>0</v>
      </c>
      <c r="V21" s="74">
        <v>344.94200000000001</v>
      </c>
      <c r="W21" s="74">
        <v>452.43400000000003</v>
      </c>
      <c r="X21" s="74">
        <v>0</v>
      </c>
      <c r="Y21" s="74">
        <v>0.152</v>
      </c>
      <c r="Z21" s="74">
        <v>6.4000000000000001E-2</v>
      </c>
      <c r="AA21" s="74">
        <v>0</v>
      </c>
      <c r="AB21" s="74">
        <v>0.14000000000000001</v>
      </c>
      <c r="AC21" s="74">
        <v>6.4000000000000001E-2</v>
      </c>
      <c r="AD21" s="74"/>
      <c r="AE21" s="74">
        <f t="shared" si="4"/>
        <v>7.5055798060400165E-4</v>
      </c>
      <c r="AF21" s="74">
        <f t="shared" si="5"/>
        <v>6.9204836429425905E-4</v>
      </c>
      <c r="AG21" s="74">
        <f t="shared" si="6"/>
        <v>4.4951396302747652E-4</v>
      </c>
      <c r="AH21" s="74">
        <f t="shared" si="7"/>
        <v>3.0847536053057762E-4</v>
      </c>
      <c r="AI21" s="74">
        <f t="shared" si="8"/>
        <v>0.90063007367319126</v>
      </c>
      <c r="AJ21" s="74">
        <f t="shared" si="9"/>
        <v>1.7058102403385105</v>
      </c>
      <c r="AK21" s="75">
        <f t="shared" si="10"/>
        <v>1.0807560884078296</v>
      </c>
      <c r="AL21" s="75">
        <f t="shared" si="10"/>
        <v>2.0469722884062125</v>
      </c>
      <c r="AM21" s="75">
        <f t="shared" si="0"/>
        <v>0.90063007367319126</v>
      </c>
      <c r="AN21" s="75">
        <f t="shared" si="1"/>
        <v>1.7058102403385105</v>
      </c>
      <c r="AO21" s="75">
        <f t="shared" ref="AO21:AO48" si="45">(T21+U21+Z21+AA21)/(E21+F21)</f>
        <v>0.95342613923695008</v>
      </c>
      <c r="AP21" s="75">
        <f t="shared" si="3"/>
        <v>2.1810075576463333</v>
      </c>
      <c r="AQ21" s="85"/>
      <c r="AR21" s="85"/>
      <c r="AS21" s="85"/>
      <c r="AT21" s="85"/>
      <c r="AU21" s="85"/>
      <c r="AV21" s="85"/>
    </row>
    <row r="22" spans="1:48" s="36" customFormat="1" x14ac:dyDescent="0.25">
      <c r="A22" s="12" t="s">
        <v>26</v>
      </c>
      <c r="B22" s="76">
        <v>119.89</v>
      </c>
      <c r="C22" s="12">
        <f>S22+T22+U22+V22+W22+X22+Y22+Z22+AA22+AB22+AC22+AD22</f>
        <v>119.89</v>
      </c>
      <c r="D22" s="17">
        <v>34.74</v>
      </c>
      <c r="E22" s="17">
        <v>9</v>
      </c>
      <c r="F22" s="17">
        <v>0</v>
      </c>
      <c r="G22" s="17">
        <v>30.027000000000001</v>
      </c>
      <c r="H22" s="17">
        <v>3.8650000000000002</v>
      </c>
      <c r="I22" s="17">
        <v>0</v>
      </c>
      <c r="J22" s="17"/>
      <c r="K22" s="17">
        <v>1.23</v>
      </c>
      <c r="L22" s="17">
        <v>1.23</v>
      </c>
      <c r="M22" s="17">
        <v>1.95</v>
      </c>
      <c r="N22" s="17">
        <v>1.95</v>
      </c>
      <c r="O22" s="17">
        <v>1.476</v>
      </c>
      <c r="P22" s="17">
        <v>1.476</v>
      </c>
      <c r="Q22" s="17">
        <v>2.34</v>
      </c>
      <c r="R22" s="17">
        <v>2.34</v>
      </c>
      <c r="S22" s="17">
        <v>42.73</v>
      </c>
      <c r="T22" s="17">
        <v>11.07</v>
      </c>
      <c r="U22" s="17">
        <v>0</v>
      </c>
      <c r="V22" s="17">
        <v>58.552999999999997</v>
      </c>
      <c r="W22" s="17">
        <v>7.5369999999999999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f t="shared" si="4"/>
        <v>0</v>
      </c>
      <c r="AF22" s="17">
        <f t="shared" si="5"/>
        <v>0</v>
      </c>
      <c r="AG22" s="17">
        <f t="shared" si="6"/>
        <v>0</v>
      </c>
      <c r="AH22" s="17">
        <f t="shared" si="7"/>
        <v>0</v>
      </c>
      <c r="AI22" s="17">
        <f t="shared" si="8"/>
        <v>1.23</v>
      </c>
      <c r="AJ22" s="17">
        <f t="shared" si="9"/>
        <v>1.95</v>
      </c>
      <c r="AK22" s="59">
        <f t="shared" si="10"/>
        <v>1.476</v>
      </c>
      <c r="AL22" s="59">
        <f t="shared" si="10"/>
        <v>2.34</v>
      </c>
      <c r="AM22" s="59">
        <f t="shared" si="0"/>
        <v>1.2299942429476107</v>
      </c>
      <c r="AN22" s="59">
        <f t="shared" si="1"/>
        <v>1.9500116561761081</v>
      </c>
      <c r="AO22" s="59">
        <f t="shared" si="45"/>
        <v>1.23</v>
      </c>
      <c r="AP22" s="59">
        <f t="shared" si="3"/>
        <v>1.9500646830530399</v>
      </c>
      <c r="AQ22" s="60"/>
      <c r="AR22" s="60"/>
      <c r="AS22" s="60"/>
      <c r="AT22" s="60"/>
      <c r="AU22" s="60"/>
      <c r="AV22" s="60"/>
    </row>
    <row r="23" spans="1:48" x14ac:dyDescent="0.25">
      <c r="A23" s="12" t="s">
        <v>27</v>
      </c>
      <c r="B23" s="12">
        <v>360.74700000000001</v>
      </c>
      <c r="C23" s="17">
        <v>607.24099999999999</v>
      </c>
      <c r="D23" s="17">
        <v>90.805000000000007</v>
      </c>
      <c r="E23" s="17">
        <v>34.148000000000003</v>
      </c>
      <c r="F23" s="17">
        <v>0.752</v>
      </c>
      <c r="G23" s="17">
        <v>80.331000000000003</v>
      </c>
      <c r="H23" s="17">
        <v>35.573</v>
      </c>
      <c r="I23" s="17">
        <v>0</v>
      </c>
      <c r="J23" s="17"/>
      <c r="K23" s="17">
        <v>1.33</v>
      </c>
      <c r="L23" s="17">
        <v>1.33</v>
      </c>
      <c r="M23" s="17">
        <v>1.67</v>
      </c>
      <c r="N23" s="17">
        <v>1.67</v>
      </c>
      <c r="O23" s="17">
        <v>1.5960000000000001</v>
      </c>
      <c r="P23" s="17">
        <v>1.5960000000000001</v>
      </c>
      <c r="Q23" s="17">
        <v>2.004</v>
      </c>
      <c r="R23" s="17">
        <v>2.004</v>
      </c>
      <c r="S23" s="17">
        <v>120.771</v>
      </c>
      <c r="T23" s="17">
        <v>45.417000000000002</v>
      </c>
      <c r="U23" s="17">
        <v>1</v>
      </c>
      <c r="V23" s="17">
        <v>136.066</v>
      </c>
      <c r="W23" s="17">
        <v>57.493000000000002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f t="shared" si="4"/>
        <v>0</v>
      </c>
      <c r="AF23" s="17">
        <f t="shared" si="5"/>
        <v>0</v>
      </c>
      <c r="AG23" s="17">
        <f t="shared" si="6"/>
        <v>0</v>
      </c>
      <c r="AH23" s="17">
        <f t="shared" si="7"/>
        <v>0</v>
      </c>
      <c r="AI23" s="17">
        <f t="shared" si="8"/>
        <v>1.33</v>
      </c>
      <c r="AJ23" s="17">
        <f t="shared" si="9"/>
        <v>1.67</v>
      </c>
      <c r="AK23" s="59">
        <f t="shared" si="10"/>
        <v>1.5960000000000001</v>
      </c>
      <c r="AL23" s="59">
        <f t="shared" si="10"/>
        <v>2.004</v>
      </c>
      <c r="AM23" s="59">
        <f t="shared" si="0"/>
        <v>1.330003854413303</v>
      </c>
      <c r="AN23" s="59">
        <f t="shared" si="1"/>
        <v>1.6938168328540664</v>
      </c>
      <c r="AO23" s="59">
        <f t="shared" si="45"/>
        <v>1.3299999999999998</v>
      </c>
      <c r="AP23" s="59">
        <f t="shared" si="3"/>
        <v>1.6161976780142242</v>
      </c>
      <c r="AQ23" s="57"/>
      <c r="AR23" s="57"/>
      <c r="AS23" s="57"/>
      <c r="AT23" s="57"/>
      <c r="AU23" s="57"/>
      <c r="AV23" s="57"/>
    </row>
    <row r="24" spans="1:48" s="78" customFormat="1" x14ac:dyDescent="0.25">
      <c r="A24" s="73" t="s">
        <v>44</v>
      </c>
      <c r="B24" s="73">
        <v>624.81100000000004</v>
      </c>
      <c r="C24" s="74">
        <v>1084.577</v>
      </c>
      <c r="D24" s="74">
        <v>137.499</v>
      </c>
      <c r="E24" s="74">
        <v>73.525000000000006</v>
      </c>
      <c r="F24" s="74">
        <v>0</v>
      </c>
      <c r="G24" s="74">
        <v>134.78100000000001</v>
      </c>
      <c r="H24" s="74">
        <v>54.768000000000001</v>
      </c>
      <c r="I24" s="74">
        <v>0</v>
      </c>
      <c r="J24" s="74">
        <v>334.84800000000001</v>
      </c>
      <c r="K24" s="74">
        <v>0.93300000000000005</v>
      </c>
      <c r="L24" s="74">
        <v>0.93</v>
      </c>
      <c r="M24" s="74">
        <v>2.1269999999999998</v>
      </c>
      <c r="N24" s="74">
        <v>2.58</v>
      </c>
      <c r="O24" s="84">
        <f>K24*1.2</f>
        <v>1.1195999999999999</v>
      </c>
      <c r="P24" s="84">
        <f>L24*1.2</f>
        <v>1.1160000000000001</v>
      </c>
      <c r="Q24" s="84">
        <f>M24*1.2</f>
        <v>2.5523999999999996</v>
      </c>
      <c r="R24" s="84">
        <f>N24*1.2</f>
        <v>3.0960000000000001</v>
      </c>
      <c r="S24" s="74">
        <v>128.345</v>
      </c>
      <c r="T24" s="74">
        <v>68.41</v>
      </c>
      <c r="U24" s="74">
        <v>0</v>
      </c>
      <c r="V24" s="74">
        <v>286.63799999999998</v>
      </c>
      <c r="W24" s="74">
        <v>141.33099999999999</v>
      </c>
      <c r="X24" s="74">
        <v>0</v>
      </c>
      <c r="Y24" s="74">
        <v>7.1999999999999995E-2</v>
      </c>
      <c r="Z24" s="74">
        <v>0</v>
      </c>
      <c r="AA24" s="74">
        <v>0</v>
      </c>
      <c r="AB24" s="74">
        <v>1.4999999999999999E-2</v>
      </c>
      <c r="AC24" s="74">
        <v>0</v>
      </c>
      <c r="AD24" s="74">
        <v>0</v>
      </c>
      <c r="AE24" s="74">
        <f t="shared" si="4"/>
        <v>5.2364017192852309E-4</v>
      </c>
      <c r="AF24" s="74">
        <f t="shared" si="5"/>
        <v>1.1129165090034945E-4</v>
      </c>
      <c r="AG24" s="74">
        <f t="shared" si="6"/>
        <v>0</v>
      </c>
      <c r="AH24" s="74">
        <f t="shared" si="7"/>
        <v>0</v>
      </c>
      <c r="AI24" s="74">
        <f t="shared" si="8"/>
        <v>0.93352364017192857</v>
      </c>
      <c r="AJ24" s="74">
        <f t="shared" si="9"/>
        <v>2.1271112916509001</v>
      </c>
      <c r="AK24" s="75">
        <f t="shared" si="10"/>
        <v>1.1202283682063143</v>
      </c>
      <c r="AL24" s="75">
        <f t="shared" si="10"/>
        <v>2.5525335499810802</v>
      </c>
      <c r="AM24" s="75">
        <f t="shared" si="0"/>
        <v>0.93394861053534939</v>
      </c>
      <c r="AN24" s="75">
        <f t="shared" si="1"/>
        <v>2.1268057070358579</v>
      </c>
      <c r="AO24" s="75">
        <f t="shared" si="45"/>
        <v>0.93043182590955442</v>
      </c>
      <c r="AP24" s="75">
        <f t="shared" si="3"/>
        <v>2.5805397312299152</v>
      </c>
      <c r="AQ24" s="77"/>
      <c r="AR24" s="77"/>
      <c r="AS24" s="77"/>
      <c r="AT24" s="77"/>
      <c r="AU24" s="77"/>
      <c r="AV24" s="77"/>
    </row>
    <row r="25" spans="1:48" s="36" customFormat="1" x14ac:dyDescent="0.25">
      <c r="A25" s="12" t="s">
        <v>81</v>
      </c>
      <c r="B25" s="12">
        <v>202.47499999999999</v>
      </c>
      <c r="C25" s="17">
        <f>212.44+207.702</f>
        <v>420.142</v>
      </c>
      <c r="D25" s="17">
        <v>69.355000000000004</v>
      </c>
      <c r="E25" s="17">
        <v>27.326000000000001</v>
      </c>
      <c r="F25" s="17">
        <v>0</v>
      </c>
      <c r="G25" s="17">
        <v>65.980999999999995</v>
      </c>
      <c r="H25" s="17">
        <v>22.922000000000001</v>
      </c>
      <c r="I25" s="17"/>
      <c r="J25" s="17"/>
      <c r="K25" s="17">
        <v>0.85</v>
      </c>
      <c r="L25" s="17">
        <v>1.22</v>
      </c>
      <c r="M25" s="17">
        <v>1.1499999999999999</v>
      </c>
      <c r="N25" s="17">
        <v>1.52</v>
      </c>
      <c r="O25" s="17">
        <v>1.02</v>
      </c>
      <c r="P25" s="17">
        <v>1.464</v>
      </c>
      <c r="Q25" s="17">
        <v>1.38</v>
      </c>
      <c r="R25" s="17">
        <v>1.8240000000000001</v>
      </c>
      <c r="S25" s="17">
        <v>58.954999999999998</v>
      </c>
      <c r="T25" s="17">
        <v>33.338999999999999</v>
      </c>
      <c r="U25" s="17">
        <v>0</v>
      </c>
      <c r="V25" s="17">
        <v>75.882999999999996</v>
      </c>
      <c r="W25" s="17">
        <v>34.298000000000002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f t="shared" si="4"/>
        <v>0</v>
      </c>
      <c r="AF25" s="17">
        <f t="shared" si="5"/>
        <v>0</v>
      </c>
      <c r="AG25" s="17">
        <f t="shared" si="6"/>
        <v>0</v>
      </c>
      <c r="AH25" s="17">
        <f t="shared" si="7"/>
        <v>0</v>
      </c>
      <c r="AI25" s="17">
        <f t="shared" si="8"/>
        <v>0.85</v>
      </c>
      <c r="AJ25" s="17">
        <f t="shared" si="9"/>
        <v>1.1499999999999999</v>
      </c>
      <c r="AK25" s="59">
        <f t="shared" si="10"/>
        <v>1.02</v>
      </c>
      <c r="AL25" s="59">
        <f t="shared" si="10"/>
        <v>1.38</v>
      </c>
      <c r="AM25" s="59">
        <f t="shared" si="0"/>
        <v>0.85004686035613863</v>
      </c>
      <c r="AN25" s="59">
        <f t="shared" si="1"/>
        <v>1.1500735060093057</v>
      </c>
      <c r="AO25" s="59">
        <f t="shared" si="45"/>
        <v>1.2200468418356143</v>
      </c>
      <c r="AP25" s="59">
        <f t="shared" si="3"/>
        <v>1.4962917720966757</v>
      </c>
      <c r="AQ25" s="58"/>
      <c r="AR25" s="58"/>
      <c r="AS25" s="58"/>
      <c r="AT25" s="58"/>
      <c r="AU25" s="58"/>
      <c r="AV25" s="58"/>
    </row>
    <row r="26" spans="1:48" x14ac:dyDescent="0.25">
      <c r="A26" s="12" t="s">
        <v>68</v>
      </c>
      <c r="B26" s="12">
        <v>2515.848</v>
      </c>
      <c r="C26" s="17">
        <v>4612.1769999999997</v>
      </c>
      <c r="D26" s="17">
        <v>627.16800000000001</v>
      </c>
      <c r="E26" s="17">
        <v>596.82500000000005</v>
      </c>
      <c r="F26" s="17">
        <v>0</v>
      </c>
      <c r="G26" s="17">
        <v>602.77300000000002</v>
      </c>
      <c r="H26" s="17">
        <v>570.33000000000004</v>
      </c>
      <c r="I26" s="17">
        <v>0</v>
      </c>
      <c r="J26" s="17"/>
      <c r="K26" s="17">
        <v>0.875</v>
      </c>
      <c r="L26" s="17">
        <v>0.875</v>
      </c>
      <c r="M26" s="17">
        <v>1.375</v>
      </c>
      <c r="N26" s="17">
        <v>1.375</v>
      </c>
      <c r="O26" s="17">
        <v>1.05</v>
      </c>
      <c r="P26" s="17">
        <v>1.05</v>
      </c>
      <c r="Q26" s="17">
        <v>1.65</v>
      </c>
      <c r="R26" s="17">
        <v>1.65</v>
      </c>
      <c r="S26" s="17">
        <v>548.62</v>
      </c>
      <c r="T26" s="17">
        <v>412.70299999999997</v>
      </c>
      <c r="U26" s="17">
        <v>0</v>
      </c>
      <c r="V26" s="17">
        <v>829.51900000000001</v>
      </c>
      <c r="W26" s="17">
        <v>725.00699999999995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f t="shared" si="4"/>
        <v>0</v>
      </c>
      <c r="AF26" s="17">
        <f t="shared" si="5"/>
        <v>0</v>
      </c>
      <c r="AG26" s="17">
        <f t="shared" si="6"/>
        <v>0</v>
      </c>
      <c r="AH26" s="17">
        <f t="shared" si="7"/>
        <v>0</v>
      </c>
      <c r="AI26" s="17">
        <f t="shared" si="8"/>
        <v>0.875</v>
      </c>
      <c r="AJ26" s="17">
        <f t="shared" si="9"/>
        <v>1.375</v>
      </c>
      <c r="AK26" s="59">
        <f t="shared" si="10"/>
        <v>1.05</v>
      </c>
      <c r="AL26" s="59">
        <f t="shared" si="10"/>
        <v>1.65</v>
      </c>
      <c r="AM26" s="59">
        <f t="shared" si="0"/>
        <v>0.87475764069595385</v>
      </c>
      <c r="AN26" s="59">
        <f t="shared" si="1"/>
        <v>1.3761714608982154</v>
      </c>
      <c r="AO26" s="59">
        <f t="shared" si="45"/>
        <v>0.69149750764461937</v>
      </c>
      <c r="AP26" s="59">
        <f t="shared" si="3"/>
        <v>1.2712061438114775</v>
      </c>
      <c r="AQ26" s="57"/>
      <c r="AR26" s="57"/>
      <c r="AS26" s="57"/>
      <c r="AT26" s="57"/>
      <c r="AU26" s="57"/>
      <c r="AV26" s="57"/>
    </row>
    <row r="27" spans="1:48" s="78" customFormat="1" x14ac:dyDescent="0.25">
      <c r="A27" s="73" t="s">
        <v>114</v>
      </c>
      <c r="B27" s="73">
        <v>113.178</v>
      </c>
      <c r="C27" s="74">
        <v>625.38900000000001</v>
      </c>
      <c r="D27" s="74">
        <v>24.084</v>
      </c>
      <c r="E27" s="74">
        <v>7.2119999999999997</v>
      </c>
      <c r="F27" s="74">
        <v>6.2750000000000004</v>
      </c>
      <c r="G27" s="74">
        <v>22.193000000000001</v>
      </c>
      <c r="H27" s="74">
        <v>6.51</v>
      </c>
      <c r="I27" s="74">
        <v>0.78300000000000003</v>
      </c>
      <c r="J27" s="74"/>
      <c r="K27" s="74">
        <v>1.62</v>
      </c>
      <c r="L27" s="74">
        <v>1.62</v>
      </c>
      <c r="M27" s="74">
        <v>1.77</v>
      </c>
      <c r="N27" s="74">
        <v>1.77</v>
      </c>
      <c r="O27" s="74">
        <v>1.944</v>
      </c>
      <c r="P27" s="74">
        <v>1.944</v>
      </c>
      <c r="Q27" s="74">
        <v>2.1240000000000001</v>
      </c>
      <c r="R27" s="74">
        <v>2.1240000000000001</v>
      </c>
      <c r="S27" s="74">
        <v>39.307000000000002</v>
      </c>
      <c r="T27" s="74">
        <v>11.968</v>
      </c>
      <c r="U27" s="74">
        <v>9.6029999999999998</v>
      </c>
      <c r="V27" s="74">
        <v>39.404000000000003</v>
      </c>
      <c r="W27" s="74">
        <v>11.587999999999999</v>
      </c>
      <c r="X27" s="74">
        <v>1.3080000000000001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f t="shared" ref="AE27" si="46">Y27/D27</f>
        <v>0</v>
      </c>
      <c r="AF27" s="74">
        <f t="shared" ref="AF27" si="47">AB27/G27</f>
        <v>0</v>
      </c>
      <c r="AG27" s="74">
        <f t="shared" ref="AG27" si="48">(Z27+AA27)/(E27+F27)</f>
        <v>0</v>
      </c>
      <c r="AH27" s="74">
        <f t="shared" ref="AH27" si="49">(AC27+AD27)/(H27+I27)</f>
        <v>0</v>
      </c>
      <c r="AI27" s="74">
        <f t="shared" ref="AI27" si="50">K27+AE27</f>
        <v>1.62</v>
      </c>
      <c r="AJ27" s="74">
        <f t="shared" ref="AJ27" si="51">M27+AF27</f>
        <v>1.77</v>
      </c>
      <c r="AK27" s="75">
        <f t="shared" ref="AK27" si="52">AI27*1.2</f>
        <v>1.944</v>
      </c>
      <c r="AL27" s="75">
        <f t="shared" ref="AL27" si="53">AJ27*1.2</f>
        <v>2.1240000000000001</v>
      </c>
      <c r="AM27" s="75">
        <f>(S27+Y27)/D27</f>
        <v>1.6320793888058462</v>
      </c>
      <c r="AN27" s="75">
        <f>(V27+AB27)/G27</f>
        <v>1.7755148019645834</v>
      </c>
      <c r="AO27" s="75">
        <f t="shared" ref="AO27" si="54">(T27+U27+Z27+AA27)/(E27+F27)</f>
        <v>1.5993920071179653</v>
      </c>
      <c r="AP27" s="75">
        <f>(W27+X27+AC27+AD27)/(H27+I27)</f>
        <v>1.7682709447415328</v>
      </c>
      <c r="AQ27" s="77"/>
      <c r="AR27" s="77"/>
      <c r="AS27" s="77"/>
      <c r="AT27" s="77"/>
      <c r="AU27" s="77"/>
      <c r="AV27" s="77"/>
    </row>
    <row r="28" spans="1:48" x14ac:dyDescent="0.25">
      <c r="A28" s="12" t="s">
        <v>28</v>
      </c>
      <c r="B28" s="12">
        <v>326.142</v>
      </c>
      <c r="C28" s="17">
        <v>625.38900000000001</v>
      </c>
      <c r="D28" s="17">
        <v>36.719000000000001</v>
      </c>
      <c r="E28" s="17">
        <v>15.911</v>
      </c>
      <c r="F28" s="17">
        <v>0</v>
      </c>
      <c r="G28" s="17">
        <v>43.795000000000002</v>
      </c>
      <c r="H28" s="17">
        <v>126.262</v>
      </c>
      <c r="I28" s="17">
        <v>0</v>
      </c>
      <c r="J28" s="17"/>
      <c r="K28" s="17">
        <v>1.43</v>
      </c>
      <c r="L28" s="17">
        <v>1.52</v>
      </c>
      <c r="M28" s="17">
        <v>1.5</v>
      </c>
      <c r="N28" s="17">
        <v>1.63</v>
      </c>
      <c r="O28" s="17">
        <v>1.716</v>
      </c>
      <c r="P28" s="17">
        <v>1.8240000000000001</v>
      </c>
      <c r="Q28" s="17">
        <v>1.8</v>
      </c>
      <c r="R28" s="17">
        <v>1.956</v>
      </c>
      <c r="S28" s="17">
        <v>46.134999999999998</v>
      </c>
      <c r="T28" s="17">
        <v>21.323</v>
      </c>
      <c r="U28" s="17">
        <v>0</v>
      </c>
      <c r="V28" s="17">
        <v>60.871000000000002</v>
      </c>
      <c r="W28" s="17">
        <v>197.81299999999999</v>
      </c>
      <c r="X28" s="17"/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f t="shared" si="4"/>
        <v>0</v>
      </c>
      <c r="AF28" s="17">
        <f t="shared" si="5"/>
        <v>0</v>
      </c>
      <c r="AG28" s="17">
        <f t="shared" si="6"/>
        <v>0</v>
      </c>
      <c r="AH28" s="17">
        <f t="shared" si="7"/>
        <v>0</v>
      </c>
      <c r="AI28" s="17">
        <f t="shared" si="8"/>
        <v>1.43</v>
      </c>
      <c r="AJ28" s="17">
        <f t="shared" si="9"/>
        <v>1.5</v>
      </c>
      <c r="AK28" s="59">
        <f t="shared" si="10"/>
        <v>1.716</v>
      </c>
      <c r="AL28" s="59">
        <f t="shared" si="10"/>
        <v>1.7999999999999998</v>
      </c>
      <c r="AM28" s="59">
        <f>(S28+Y28)/D28</f>
        <v>1.2564339987472424</v>
      </c>
      <c r="AN28" s="59">
        <f>(V28+AB28)/G28</f>
        <v>1.389907523689919</v>
      </c>
      <c r="AO28" s="59">
        <f t="shared" si="45"/>
        <v>1.3401420400980455</v>
      </c>
      <c r="AP28" s="59">
        <f>(W28+X28+AC28+AD28)/(H28+I28)</f>
        <v>1.5666867307661845</v>
      </c>
      <c r="AQ28" s="57"/>
      <c r="AR28" s="57"/>
      <c r="AS28" s="57"/>
      <c r="AT28" s="57"/>
      <c r="AU28" s="57"/>
      <c r="AV28" s="57"/>
    </row>
    <row r="29" spans="1:48" s="36" customFormat="1" x14ac:dyDescent="0.25">
      <c r="A29" s="12" t="s">
        <v>89</v>
      </c>
      <c r="B29" s="12">
        <v>413.16800000000001</v>
      </c>
      <c r="C29" s="17">
        <v>811.77800000000002</v>
      </c>
      <c r="D29" s="17">
        <v>90.628</v>
      </c>
      <c r="E29" s="17">
        <v>33.685000000000002</v>
      </c>
      <c r="F29" s="17">
        <v>1.321</v>
      </c>
      <c r="G29" s="17">
        <v>83.695999999999998</v>
      </c>
      <c r="H29" s="17">
        <v>165.892</v>
      </c>
      <c r="I29" s="17">
        <v>0.106</v>
      </c>
      <c r="J29" s="17">
        <v>16.29</v>
      </c>
      <c r="K29" s="17">
        <v>0.74</v>
      </c>
      <c r="L29" s="17">
        <v>1</v>
      </c>
      <c r="M29" s="17">
        <v>1.49</v>
      </c>
      <c r="N29" s="17">
        <v>1.64</v>
      </c>
      <c r="O29" s="17">
        <f>K29*1.2</f>
        <v>0.88800000000000001</v>
      </c>
      <c r="P29" s="17">
        <f>L29*1.2</f>
        <v>1.2</v>
      </c>
      <c r="Q29" s="17">
        <f>M29*1.2</f>
        <v>1.788</v>
      </c>
      <c r="R29" s="17">
        <f>N29*1.2</f>
        <v>1.9679999999999997</v>
      </c>
      <c r="S29" s="17">
        <v>67.585999999999999</v>
      </c>
      <c r="T29" s="17">
        <v>33.296999999999997</v>
      </c>
      <c r="U29" s="17">
        <v>1.321</v>
      </c>
      <c r="V29" s="17">
        <v>124.44199999999999</v>
      </c>
      <c r="W29" s="17">
        <v>177.53700000000001</v>
      </c>
      <c r="X29" s="17">
        <v>0.17399999999999999</v>
      </c>
      <c r="Y29" s="17"/>
      <c r="Z29" s="17"/>
      <c r="AA29" s="17"/>
      <c r="AB29" s="17"/>
      <c r="AC29" s="17"/>
      <c r="AD29" s="17"/>
      <c r="AE29" s="17">
        <f t="shared" si="4"/>
        <v>0</v>
      </c>
      <c r="AF29" s="17">
        <f t="shared" si="5"/>
        <v>0</v>
      </c>
      <c r="AG29" s="17">
        <f t="shared" si="6"/>
        <v>0</v>
      </c>
      <c r="AH29" s="17">
        <f t="shared" si="7"/>
        <v>0</v>
      </c>
      <c r="AI29" s="17">
        <f t="shared" si="8"/>
        <v>0.74</v>
      </c>
      <c r="AJ29" s="17">
        <f t="shared" si="9"/>
        <v>1.49</v>
      </c>
      <c r="AK29" s="59">
        <f t="shared" si="10"/>
        <v>0.88800000000000001</v>
      </c>
      <c r="AL29" s="59">
        <f t="shared" si="10"/>
        <v>1.788</v>
      </c>
      <c r="AM29" s="59">
        <f t="shared" ref="AM29:AM48" si="55">(S29+Y29)/D29</f>
        <v>0.74575186476585598</v>
      </c>
      <c r="AN29" s="59">
        <f t="shared" ref="AN29:AN48" si="56">(V29+AB29)/G29</f>
        <v>1.4868333014719939</v>
      </c>
      <c r="AO29" s="59">
        <f t="shared" si="45"/>
        <v>0.98891618579672036</v>
      </c>
      <c r="AP29" s="59">
        <f t="shared" ref="AP29:AP48" si="57">(W29+X29+AC29+AD29)/(H29+I29)</f>
        <v>1.0705610910974832</v>
      </c>
      <c r="AQ29" s="58"/>
      <c r="AR29" s="58"/>
      <c r="AS29" s="58"/>
      <c r="AT29" s="58"/>
      <c r="AU29" s="58"/>
      <c r="AV29" s="58"/>
    </row>
    <row r="30" spans="1:48" s="78" customFormat="1" x14ac:dyDescent="0.25">
      <c r="A30" s="83" t="s">
        <v>51</v>
      </c>
      <c r="B30" s="73">
        <v>981.76499999999999</v>
      </c>
      <c r="C30" s="74">
        <v>1682.942</v>
      </c>
      <c r="D30" s="74">
        <v>222.387</v>
      </c>
      <c r="E30" s="74">
        <v>98.911000000000001</v>
      </c>
      <c r="F30" s="74">
        <v>0</v>
      </c>
      <c r="G30" s="74">
        <v>220.994</v>
      </c>
      <c r="H30" s="74">
        <v>377.42200000000003</v>
      </c>
      <c r="I30" s="74">
        <v>0</v>
      </c>
      <c r="J30" s="74">
        <v>626.08900000000006</v>
      </c>
      <c r="K30" s="74">
        <v>1.1000000000000001</v>
      </c>
      <c r="L30" s="74">
        <v>1.1000000000000001</v>
      </c>
      <c r="M30" s="74">
        <v>1.05</v>
      </c>
      <c r="N30" s="74">
        <v>1.05</v>
      </c>
      <c r="O30" s="74">
        <v>1.32</v>
      </c>
      <c r="P30" s="74">
        <v>1.32</v>
      </c>
      <c r="Q30" s="74">
        <v>1.26</v>
      </c>
      <c r="R30" s="74">
        <v>1.26</v>
      </c>
      <c r="S30" s="74">
        <v>244.626</v>
      </c>
      <c r="T30" s="74">
        <v>108.80200000000001</v>
      </c>
      <c r="U30" s="74">
        <v>0</v>
      </c>
      <c r="V30" s="74">
        <v>232.04400000000001</v>
      </c>
      <c r="W30" s="74">
        <v>396.29300000000001</v>
      </c>
      <c r="X30" s="74">
        <v>0</v>
      </c>
      <c r="Y30" s="74"/>
      <c r="Z30" s="74"/>
      <c r="AA30" s="74"/>
      <c r="AB30" s="74"/>
      <c r="AC30" s="74"/>
      <c r="AD30" s="74"/>
      <c r="AE30" s="74">
        <f t="shared" si="4"/>
        <v>0</v>
      </c>
      <c r="AF30" s="74">
        <f t="shared" si="5"/>
        <v>0</v>
      </c>
      <c r="AG30" s="74">
        <f t="shared" si="6"/>
        <v>0</v>
      </c>
      <c r="AH30" s="74">
        <f t="shared" si="7"/>
        <v>0</v>
      </c>
      <c r="AI30" s="74">
        <f t="shared" si="8"/>
        <v>1.1000000000000001</v>
      </c>
      <c r="AJ30" s="74">
        <f t="shared" si="9"/>
        <v>1.05</v>
      </c>
      <c r="AK30" s="75">
        <f t="shared" si="10"/>
        <v>1.32</v>
      </c>
      <c r="AL30" s="75">
        <f t="shared" si="10"/>
        <v>1.26</v>
      </c>
      <c r="AM30" s="75">
        <f t="shared" si="55"/>
        <v>1.1000013489997167</v>
      </c>
      <c r="AN30" s="75">
        <f t="shared" si="56"/>
        <v>1.0500013575029188</v>
      </c>
      <c r="AO30" s="75">
        <f t="shared" si="45"/>
        <v>1.0999989889901023</v>
      </c>
      <c r="AP30" s="75">
        <f t="shared" si="57"/>
        <v>1.049999735044592</v>
      </c>
      <c r="AQ30" s="77"/>
      <c r="AR30" s="77"/>
      <c r="AS30" s="77"/>
      <c r="AT30" s="77"/>
      <c r="AU30" s="77"/>
      <c r="AV30" s="77"/>
    </row>
    <row r="31" spans="1:48" x14ac:dyDescent="0.25">
      <c r="A31" s="12" t="s">
        <v>30</v>
      </c>
      <c r="B31" s="12">
        <v>253.73400000000001</v>
      </c>
      <c r="C31" s="17">
        <v>475.51299999999998</v>
      </c>
      <c r="D31" s="17">
        <v>86.84</v>
      </c>
      <c r="E31" s="17">
        <v>47.969000000000001</v>
      </c>
      <c r="F31" s="17">
        <v>0</v>
      </c>
      <c r="G31" s="17">
        <v>82.334999999999994</v>
      </c>
      <c r="H31" s="17">
        <v>50.378999999999998</v>
      </c>
      <c r="I31" s="17">
        <v>0</v>
      </c>
      <c r="J31" s="17"/>
      <c r="K31" s="17">
        <v>0.76</v>
      </c>
      <c r="L31" s="17">
        <v>0.76</v>
      </c>
      <c r="M31" s="17">
        <v>1.1399999999999999</v>
      </c>
      <c r="N31" s="17">
        <v>1.1399999999999999</v>
      </c>
      <c r="O31" s="17">
        <v>0.91200000000000003</v>
      </c>
      <c r="P31" s="17">
        <v>0.91200000000000003</v>
      </c>
      <c r="Q31" s="17">
        <v>1.3680000000000001</v>
      </c>
      <c r="R31" s="17">
        <v>1.3680000000000001</v>
      </c>
      <c r="S31" s="17">
        <v>65.983999999999995</v>
      </c>
      <c r="T31" s="17">
        <v>36.456000000000003</v>
      </c>
      <c r="U31" s="17">
        <v>0</v>
      </c>
      <c r="V31" s="17">
        <v>93.861999999999995</v>
      </c>
      <c r="W31" s="17">
        <v>57.432000000000002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f t="shared" si="4"/>
        <v>0</v>
      </c>
      <c r="AF31" s="17">
        <f t="shared" si="5"/>
        <v>0</v>
      </c>
      <c r="AG31" s="17">
        <f t="shared" si="6"/>
        <v>0</v>
      </c>
      <c r="AH31" s="17">
        <f t="shared" si="7"/>
        <v>0</v>
      </c>
      <c r="AI31" s="17">
        <f t="shared" si="8"/>
        <v>0.76</v>
      </c>
      <c r="AJ31" s="17">
        <f t="shared" si="9"/>
        <v>1.1399999999999999</v>
      </c>
      <c r="AK31" s="59">
        <f t="shared" si="10"/>
        <v>0.91199999999999992</v>
      </c>
      <c r="AL31" s="59">
        <f t="shared" si="10"/>
        <v>1.3679999999999999</v>
      </c>
      <c r="AM31" s="59">
        <f t="shared" si="55"/>
        <v>0.75983417779824958</v>
      </c>
      <c r="AN31" s="59">
        <f t="shared" si="56"/>
        <v>1.1400012145503127</v>
      </c>
      <c r="AO31" s="59">
        <f>(T31+U31+Z31+AA31)/(E31+F31)</f>
        <v>0.75999082740936863</v>
      </c>
      <c r="AP31" s="59">
        <f t="shared" si="57"/>
        <v>1.139998809027571</v>
      </c>
      <c r="AQ31" s="57"/>
      <c r="AR31" s="57"/>
      <c r="AS31" s="57"/>
      <c r="AT31" s="57"/>
      <c r="AU31" s="57"/>
      <c r="AV31" s="57"/>
    </row>
    <row r="32" spans="1:48" x14ac:dyDescent="0.25">
      <c r="A32" s="12" t="s">
        <v>100</v>
      </c>
      <c r="B32" s="69">
        <v>130.04900000000001</v>
      </c>
      <c r="C32" s="70">
        <v>220.07400000000001</v>
      </c>
      <c r="D32" s="70">
        <v>32.302</v>
      </c>
      <c r="E32" s="70">
        <v>4.8280000000000003</v>
      </c>
      <c r="F32" s="70">
        <v>0</v>
      </c>
      <c r="G32" s="70">
        <v>20.367000000000001</v>
      </c>
      <c r="H32" s="70">
        <v>5.4939999999999998</v>
      </c>
      <c r="I32" s="70">
        <v>0</v>
      </c>
      <c r="J32" s="70"/>
      <c r="K32" s="70">
        <v>2.09</v>
      </c>
      <c r="L32" s="70">
        <v>2.14</v>
      </c>
      <c r="M32" s="70">
        <v>2.11</v>
      </c>
      <c r="N32" s="70">
        <v>2.39</v>
      </c>
      <c r="O32" s="70">
        <v>2.508</v>
      </c>
      <c r="P32" s="70">
        <v>2.5680000000000001</v>
      </c>
      <c r="Q32" s="70">
        <v>2.532</v>
      </c>
      <c r="R32" s="70">
        <v>2.8679999999999999</v>
      </c>
      <c r="S32" s="70">
        <v>64.980999999999995</v>
      </c>
      <c r="T32" s="70">
        <v>9.9700000000000006</v>
      </c>
      <c r="U32" s="70">
        <v>0</v>
      </c>
      <c r="V32" s="70">
        <v>42.151000000000003</v>
      </c>
      <c r="W32" s="70">
        <v>12.948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f t="shared" ref="AE32" si="58">Y32/D32</f>
        <v>0</v>
      </c>
      <c r="AF32" s="17">
        <f t="shared" ref="AF32" si="59">AB32/G32</f>
        <v>0</v>
      </c>
      <c r="AG32" s="17">
        <f t="shared" ref="AG32" si="60">(Z32+AA32)/(E32+F32)</f>
        <v>0</v>
      </c>
      <c r="AH32" s="17">
        <f t="shared" ref="AH32" si="61">(AC32+AD32)/(H32+I32)</f>
        <v>0</v>
      </c>
      <c r="AI32" s="17">
        <f t="shared" ref="AI32" si="62">K32+AE32</f>
        <v>2.09</v>
      </c>
      <c r="AJ32" s="17">
        <f t="shared" ref="AJ32" si="63">M32+AF32</f>
        <v>2.11</v>
      </c>
      <c r="AK32" s="59">
        <f t="shared" ref="AK32" si="64">AI32*1.2</f>
        <v>2.5079999999999996</v>
      </c>
      <c r="AL32" s="59">
        <f t="shared" ref="AL32" si="65">AJ32*1.2</f>
        <v>2.5319999999999996</v>
      </c>
      <c r="AM32" s="59">
        <f>(S32+Y32)/D32</f>
        <v>2.0116711039564112</v>
      </c>
      <c r="AN32" s="59">
        <f>(V32+AB32)/G32</f>
        <v>2.0695733294054106</v>
      </c>
      <c r="AO32" s="59">
        <f t="shared" ref="AO32" si="66">(T32+U32+Z32+AA32)/(E32+F32)</f>
        <v>2.0650372825186412</v>
      </c>
      <c r="AP32" s="59">
        <f>(W32+X32+AC32+AD32)/(H32+I32)</f>
        <v>2.3567528212595561</v>
      </c>
      <c r="AQ32" s="57"/>
      <c r="AR32" s="57"/>
      <c r="AS32" s="57"/>
      <c r="AT32" s="57"/>
      <c r="AU32" s="57"/>
      <c r="AV32" s="57"/>
    </row>
    <row r="33" spans="1:48" s="78" customFormat="1" x14ac:dyDescent="0.25">
      <c r="A33" s="73" t="s">
        <v>107</v>
      </c>
      <c r="B33" s="73">
        <v>56.58</v>
      </c>
      <c r="C33" s="74">
        <v>220.07400000000001</v>
      </c>
      <c r="D33" s="74">
        <v>21.381</v>
      </c>
      <c r="E33" s="74">
        <v>5.3949999999999996</v>
      </c>
      <c r="F33" s="74">
        <v>0</v>
      </c>
      <c r="G33" s="74">
        <v>19.623999999999999</v>
      </c>
      <c r="H33" s="74">
        <v>4.47</v>
      </c>
      <c r="I33" s="74">
        <v>0</v>
      </c>
      <c r="J33" s="74"/>
      <c r="K33" s="74">
        <v>0.95799999999999996</v>
      </c>
      <c r="L33" s="74">
        <v>0.95799999999999996</v>
      </c>
      <c r="M33" s="74">
        <v>1.2829999999999999</v>
      </c>
      <c r="N33" s="74">
        <v>1.2829999999999999</v>
      </c>
      <c r="O33" s="74">
        <v>1.1496</v>
      </c>
      <c r="P33" s="74">
        <v>1.1496</v>
      </c>
      <c r="Q33" s="74">
        <v>1.5396000000000001</v>
      </c>
      <c r="R33" s="74">
        <v>1.5396000000000001</v>
      </c>
      <c r="S33" s="74">
        <v>20.491</v>
      </c>
      <c r="T33" s="74">
        <v>5.17</v>
      </c>
      <c r="U33" s="74">
        <v>0</v>
      </c>
      <c r="V33" s="74">
        <v>25.183</v>
      </c>
      <c r="W33" s="74">
        <v>5.7359999999999998</v>
      </c>
      <c r="X33" s="74">
        <v>0</v>
      </c>
      <c r="Y33" s="74"/>
      <c r="Z33" s="74"/>
      <c r="AA33" s="74"/>
      <c r="AB33" s="74">
        <v>0.46200000000000002</v>
      </c>
      <c r="AC33" s="74">
        <v>6.3E-2</v>
      </c>
      <c r="AD33" s="74">
        <v>0</v>
      </c>
      <c r="AE33" s="74">
        <f t="shared" ref="AE33" si="67">Y33/D33</f>
        <v>0</v>
      </c>
      <c r="AF33" s="74">
        <f t="shared" ref="AF33" si="68">AB33/G33</f>
        <v>2.3542600896860989E-2</v>
      </c>
      <c r="AG33" s="74">
        <f t="shared" ref="AG33" si="69">(Z33+AA33)/(E33+F33)</f>
        <v>0</v>
      </c>
      <c r="AH33" s="74">
        <f t="shared" ref="AH33" si="70">(AC33+AD33)/(H33+I33)</f>
        <v>1.4093959731543626E-2</v>
      </c>
      <c r="AI33" s="74">
        <f t="shared" ref="AI33" si="71">K33+AE33</f>
        <v>0.95799999999999996</v>
      </c>
      <c r="AJ33" s="74">
        <f t="shared" ref="AJ33" si="72">M33+AF33</f>
        <v>1.3065426008968608</v>
      </c>
      <c r="AK33" s="75">
        <f t="shared" ref="AK33" si="73">AI33*1.2</f>
        <v>1.1496</v>
      </c>
      <c r="AL33" s="75">
        <f t="shared" ref="AL33" si="74">AJ33*1.2</f>
        <v>1.5678511210762329</v>
      </c>
      <c r="AM33" s="75">
        <f>(S33+Y33)/D33</f>
        <v>0.95837425751835736</v>
      </c>
      <c r="AN33" s="75">
        <f>(V33+AB33)/G33</f>
        <v>1.3068181818181819</v>
      </c>
      <c r="AO33" s="75">
        <f t="shared" ref="AO33" si="75">(T33+U33+Z33+AA33)/(E33+F33)</f>
        <v>0.95829471733086202</v>
      </c>
      <c r="AP33" s="75">
        <f>(W33+X33+AC33+AD33)/(H33+I33)</f>
        <v>1.2973154362416106</v>
      </c>
      <c r="AQ33" s="77"/>
      <c r="AR33" s="77"/>
      <c r="AS33" s="77"/>
      <c r="AT33" s="77"/>
      <c r="AU33" s="77"/>
      <c r="AV33" s="77"/>
    </row>
    <row r="34" spans="1:48" s="36" customFormat="1" x14ac:dyDescent="0.25">
      <c r="A34" s="12" t="s">
        <v>116</v>
      </c>
      <c r="B34" s="11">
        <v>639.745</v>
      </c>
      <c r="C34" s="12">
        <f>491.034+474.941</f>
        <v>965.97499999999991</v>
      </c>
      <c r="D34" s="17">
        <v>97.447999999999993</v>
      </c>
      <c r="E34" s="17">
        <v>38.628</v>
      </c>
      <c r="F34" s="17"/>
      <c r="G34" s="17">
        <v>81.185000000000002</v>
      </c>
      <c r="H34" s="17">
        <v>160.78100000000001</v>
      </c>
      <c r="I34" s="17"/>
      <c r="J34" s="17"/>
      <c r="K34" s="17">
        <v>1.25</v>
      </c>
      <c r="L34" s="17">
        <v>1.44</v>
      </c>
      <c r="M34" s="17">
        <v>1.3</v>
      </c>
      <c r="N34" s="17">
        <v>2.0680000000000001</v>
      </c>
      <c r="O34" s="17">
        <f>K34*1.2</f>
        <v>1.5</v>
      </c>
      <c r="P34" s="17">
        <f>L34*1.2</f>
        <v>1.728</v>
      </c>
      <c r="Q34" s="17">
        <f>M34*1.2</f>
        <v>1.56</v>
      </c>
      <c r="R34" s="17">
        <f>N34*1.2</f>
        <v>2.4815999999999998</v>
      </c>
      <c r="S34" s="17">
        <v>122.105</v>
      </c>
      <c r="T34" s="17">
        <v>55.594000000000001</v>
      </c>
      <c r="U34" s="17"/>
      <c r="V34" s="17">
        <v>105.523</v>
      </c>
      <c r="W34" s="17">
        <v>332.52800000000002</v>
      </c>
      <c r="X34" s="17"/>
      <c r="Y34" s="17">
        <v>0</v>
      </c>
      <c r="Z34" s="17">
        <v>0</v>
      </c>
      <c r="AA34" s="17"/>
      <c r="AB34" s="17">
        <v>0</v>
      </c>
      <c r="AC34" s="17">
        <v>0</v>
      </c>
      <c r="AD34" s="17"/>
      <c r="AE34" s="17">
        <v>0</v>
      </c>
      <c r="AF34" s="17">
        <v>0</v>
      </c>
      <c r="AG34" s="17">
        <v>0</v>
      </c>
      <c r="AH34" s="17">
        <v>0</v>
      </c>
      <c r="AI34" s="17">
        <f t="shared" si="8"/>
        <v>1.25</v>
      </c>
      <c r="AJ34" s="17">
        <f t="shared" si="9"/>
        <v>1.3</v>
      </c>
      <c r="AK34" s="59">
        <f t="shared" si="10"/>
        <v>1.5</v>
      </c>
      <c r="AL34" s="59">
        <f t="shared" si="10"/>
        <v>1.56</v>
      </c>
      <c r="AM34" s="59">
        <f t="shared" si="55"/>
        <v>1.2530272555619408</v>
      </c>
      <c r="AN34" s="59">
        <f t="shared" si="56"/>
        <v>1.2997844429389664</v>
      </c>
      <c r="AO34" s="59">
        <f t="shared" si="45"/>
        <v>1.4392150771461116</v>
      </c>
      <c r="AP34" s="59">
        <f t="shared" si="57"/>
        <v>2.0682045764113921</v>
      </c>
      <c r="AQ34" s="58"/>
      <c r="AR34" s="58"/>
      <c r="AS34" s="58"/>
      <c r="AT34" s="58"/>
      <c r="AU34" s="58"/>
      <c r="AV34" s="58"/>
    </row>
    <row r="35" spans="1:48" x14ac:dyDescent="0.25">
      <c r="A35" s="12" t="s">
        <v>32</v>
      </c>
      <c r="B35" s="12">
        <v>548.31600000000003</v>
      </c>
      <c r="C35" s="17">
        <v>982.803</v>
      </c>
      <c r="D35" s="17">
        <v>246.85499999999999</v>
      </c>
      <c r="E35" s="17">
        <v>33.098999999999997</v>
      </c>
      <c r="F35" s="17">
        <v>0</v>
      </c>
      <c r="G35" s="17">
        <v>246.691</v>
      </c>
      <c r="H35" s="17">
        <v>70.515000000000001</v>
      </c>
      <c r="I35" s="17">
        <v>0</v>
      </c>
      <c r="J35" s="17">
        <v>183.334</v>
      </c>
      <c r="K35" s="17">
        <v>0.93</v>
      </c>
      <c r="L35" s="17">
        <v>1.04</v>
      </c>
      <c r="M35" s="17">
        <v>0.83</v>
      </c>
      <c r="N35" s="17">
        <v>0.98</v>
      </c>
      <c r="O35" s="17">
        <v>1.1160000000000001</v>
      </c>
      <c r="P35" s="17">
        <v>1.248</v>
      </c>
      <c r="Q35" s="17">
        <v>0.996</v>
      </c>
      <c r="R35" s="17">
        <v>1.1759999999999999</v>
      </c>
      <c r="S35" s="17">
        <v>229.6</v>
      </c>
      <c r="T35" s="17">
        <v>34.423000000000002</v>
      </c>
      <c r="U35" s="17">
        <v>0</v>
      </c>
      <c r="V35" s="17">
        <v>204.78800000000001</v>
      </c>
      <c r="W35" s="17">
        <v>79.504999999999995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f t="shared" si="4"/>
        <v>0</v>
      </c>
      <c r="AF35" s="17">
        <f t="shared" si="5"/>
        <v>0</v>
      </c>
      <c r="AG35" s="17">
        <f t="shared" si="6"/>
        <v>0</v>
      </c>
      <c r="AH35" s="17">
        <f t="shared" si="7"/>
        <v>0</v>
      </c>
      <c r="AI35" s="17">
        <f t="shared" si="8"/>
        <v>0.93</v>
      </c>
      <c r="AJ35" s="17">
        <f t="shared" si="9"/>
        <v>0.83</v>
      </c>
      <c r="AK35" s="59">
        <f t="shared" si="10"/>
        <v>1.1160000000000001</v>
      </c>
      <c r="AL35" s="59">
        <f t="shared" si="10"/>
        <v>0.99599999999999989</v>
      </c>
      <c r="AM35" s="59">
        <f t="shared" si="55"/>
        <v>0.93010066638309941</v>
      </c>
      <c r="AN35" s="59">
        <f t="shared" si="56"/>
        <v>0.83013972945912096</v>
      </c>
      <c r="AO35" s="59">
        <f t="shared" si="45"/>
        <v>1.0400012084957251</v>
      </c>
      <c r="AP35" s="59">
        <f t="shared" si="57"/>
        <v>1.1274906048358504</v>
      </c>
      <c r="AQ35" s="57"/>
      <c r="AR35" s="57"/>
      <c r="AS35" s="57"/>
      <c r="AT35" s="57"/>
      <c r="AU35" s="57"/>
      <c r="AV35" s="57"/>
    </row>
    <row r="36" spans="1:48" s="78" customFormat="1" x14ac:dyDescent="0.25">
      <c r="A36" s="73" t="s">
        <v>33</v>
      </c>
      <c r="B36" s="73">
        <v>470.50299999999999</v>
      </c>
      <c r="C36" s="74">
        <v>684.79899999999998</v>
      </c>
      <c r="D36" s="74">
        <v>146.46100000000001</v>
      </c>
      <c r="E36" s="74">
        <v>17.013000000000002</v>
      </c>
      <c r="F36" s="74">
        <v>0</v>
      </c>
      <c r="G36" s="74">
        <v>138.535</v>
      </c>
      <c r="H36" s="74">
        <v>17.018999999999998</v>
      </c>
      <c r="I36" s="74">
        <v>0</v>
      </c>
      <c r="J36" s="74">
        <v>59.374000000000002</v>
      </c>
      <c r="K36" s="74">
        <v>1.1200000000000001</v>
      </c>
      <c r="L36" s="74">
        <v>1.87</v>
      </c>
      <c r="M36" s="74">
        <v>1.69</v>
      </c>
      <c r="N36" s="74">
        <v>2.82</v>
      </c>
      <c r="O36" s="74">
        <v>1.3440000000000001</v>
      </c>
      <c r="P36" s="74">
        <v>2.2440000000000002</v>
      </c>
      <c r="Q36" s="74">
        <v>2.028</v>
      </c>
      <c r="R36" s="74">
        <v>3.3839999999999999</v>
      </c>
      <c r="S36" s="74">
        <v>164.03700000000001</v>
      </c>
      <c r="T36" s="74">
        <v>28.835999999999999</v>
      </c>
      <c r="U36" s="74"/>
      <c r="V36" s="74">
        <v>234.125</v>
      </c>
      <c r="W36" s="74">
        <v>43.506</v>
      </c>
      <c r="X36" s="74"/>
      <c r="Y36" s="74"/>
      <c r="Z36" s="74"/>
      <c r="AA36" s="74"/>
      <c r="AB36" s="74"/>
      <c r="AC36" s="74"/>
      <c r="AD36" s="74"/>
      <c r="AE36" s="74">
        <f t="shared" si="4"/>
        <v>0</v>
      </c>
      <c r="AF36" s="74">
        <f t="shared" si="5"/>
        <v>0</v>
      </c>
      <c r="AG36" s="74">
        <f t="shared" si="6"/>
        <v>0</v>
      </c>
      <c r="AH36" s="74">
        <f t="shared" si="7"/>
        <v>0</v>
      </c>
      <c r="AI36" s="74">
        <f t="shared" si="8"/>
        <v>1.1200000000000001</v>
      </c>
      <c r="AJ36" s="74">
        <f t="shared" si="9"/>
        <v>1.69</v>
      </c>
      <c r="AK36" s="75">
        <f t="shared" si="10"/>
        <v>1.3440000000000001</v>
      </c>
      <c r="AL36" s="75">
        <f t="shared" si="10"/>
        <v>2.028</v>
      </c>
      <c r="AM36" s="75">
        <f t="shared" si="55"/>
        <v>1.1200046428742121</v>
      </c>
      <c r="AN36" s="75">
        <f t="shared" si="56"/>
        <v>1.6900061356335945</v>
      </c>
      <c r="AO36" s="75">
        <f t="shared" si="45"/>
        <v>1.6949391641685767</v>
      </c>
      <c r="AP36" s="75">
        <f t="shared" si="57"/>
        <v>2.5563194077207827</v>
      </c>
      <c r="AQ36" s="77"/>
      <c r="AR36" s="77"/>
      <c r="AS36" s="77"/>
      <c r="AT36" s="77"/>
      <c r="AU36" s="77"/>
      <c r="AV36" s="77"/>
    </row>
    <row r="37" spans="1:48" s="36" customFormat="1" x14ac:dyDescent="0.25">
      <c r="A37" s="12" t="s">
        <v>87</v>
      </c>
      <c r="B37" s="12">
        <v>27174.452000000001</v>
      </c>
      <c r="C37" s="17">
        <v>50832</v>
      </c>
      <c r="D37" s="17">
        <v>7325.5159999999996</v>
      </c>
      <c r="E37" s="17">
        <v>2435.2170000000001</v>
      </c>
      <c r="F37" s="17">
        <v>0</v>
      </c>
      <c r="G37" s="17">
        <v>7308.058</v>
      </c>
      <c r="H37" s="17">
        <v>2676.779</v>
      </c>
      <c r="I37" s="17">
        <v>0</v>
      </c>
      <c r="J37" s="17">
        <v>7855.1790000000001</v>
      </c>
      <c r="K37" s="17">
        <v>0.95</v>
      </c>
      <c r="L37" s="17">
        <v>2.3199999999999998</v>
      </c>
      <c r="M37" s="17">
        <v>0.78</v>
      </c>
      <c r="N37" s="17">
        <v>1.72</v>
      </c>
      <c r="O37" s="17">
        <v>1.1399999999999999</v>
      </c>
      <c r="P37" s="17">
        <v>2.78</v>
      </c>
      <c r="Q37" s="17">
        <v>0.94</v>
      </c>
      <c r="R37" s="17">
        <v>2.06</v>
      </c>
      <c r="S37" s="17">
        <v>6959.6769999999997</v>
      </c>
      <c r="T37" s="17">
        <v>5647.8389999999999</v>
      </c>
      <c r="U37" s="17">
        <v>0</v>
      </c>
      <c r="V37" s="17">
        <v>5700.2860000000001</v>
      </c>
      <c r="W37" s="17">
        <v>4608.6819999999998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f t="shared" si="4"/>
        <v>0</v>
      </c>
      <c r="AF37" s="17">
        <f t="shared" si="5"/>
        <v>0</v>
      </c>
      <c r="AG37" s="17">
        <f t="shared" si="6"/>
        <v>0</v>
      </c>
      <c r="AH37" s="17">
        <f t="shared" si="7"/>
        <v>0</v>
      </c>
      <c r="AI37" s="17">
        <f t="shared" si="8"/>
        <v>0.95</v>
      </c>
      <c r="AJ37" s="17">
        <f t="shared" si="9"/>
        <v>0.78</v>
      </c>
      <c r="AK37" s="59">
        <f t="shared" si="10"/>
        <v>1.1399999999999999</v>
      </c>
      <c r="AL37" s="59">
        <f t="shared" si="10"/>
        <v>0.93599999999999994</v>
      </c>
      <c r="AM37" s="59">
        <f t="shared" si="55"/>
        <v>0.95005962719895776</v>
      </c>
      <c r="AN37" s="59">
        <f t="shared" si="56"/>
        <v>0.78000010399479591</v>
      </c>
      <c r="AO37" s="59">
        <f t="shared" si="45"/>
        <v>2.3192343844511596</v>
      </c>
      <c r="AP37" s="59">
        <f t="shared" si="57"/>
        <v>1.7217267469596855</v>
      </c>
      <c r="AQ37" s="58"/>
      <c r="AR37" s="58"/>
      <c r="AS37" s="58"/>
      <c r="AT37" s="58"/>
      <c r="AU37" s="58"/>
      <c r="AV37" s="58"/>
    </row>
    <row r="38" spans="1:48" x14ac:dyDescent="0.25">
      <c r="A38" s="12" t="s">
        <v>35</v>
      </c>
      <c r="B38" s="12">
        <v>282.43799999999999</v>
      </c>
      <c r="C38" s="17">
        <v>479.52100000000002</v>
      </c>
      <c r="D38" s="17">
        <v>74.801000000000002</v>
      </c>
      <c r="E38" s="17">
        <v>53.927</v>
      </c>
      <c r="F38" s="17">
        <v>0</v>
      </c>
      <c r="G38" s="17">
        <v>70.287999999999997</v>
      </c>
      <c r="H38" s="17">
        <v>49.600999999999999</v>
      </c>
      <c r="I38" s="17">
        <v>0</v>
      </c>
      <c r="J38" s="17"/>
      <c r="K38" s="17">
        <v>0.9</v>
      </c>
      <c r="L38" s="17">
        <v>1.05</v>
      </c>
      <c r="M38" s="17">
        <v>1.18</v>
      </c>
      <c r="N38" s="17">
        <v>1.37</v>
      </c>
      <c r="O38" s="17">
        <v>1.08</v>
      </c>
      <c r="P38" s="17">
        <v>1.26</v>
      </c>
      <c r="Q38" s="17">
        <v>1.4159999999999999</v>
      </c>
      <c r="R38" s="17">
        <v>1.6439999999999999</v>
      </c>
      <c r="S38" s="17">
        <v>67.319999999999993</v>
      </c>
      <c r="T38" s="17">
        <v>56.622999999999998</v>
      </c>
      <c r="U38" s="17">
        <v>0</v>
      </c>
      <c r="V38" s="17">
        <v>82.938999999999993</v>
      </c>
      <c r="W38" s="17">
        <v>67.953000000000003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f t="shared" si="4"/>
        <v>0</v>
      </c>
      <c r="AF38" s="17">
        <f t="shared" si="5"/>
        <v>0</v>
      </c>
      <c r="AG38" s="17">
        <f t="shared" si="6"/>
        <v>0</v>
      </c>
      <c r="AH38" s="17">
        <f t="shared" si="7"/>
        <v>0</v>
      </c>
      <c r="AI38" s="17">
        <f t="shared" si="8"/>
        <v>0.9</v>
      </c>
      <c r="AJ38" s="17">
        <f t="shared" si="9"/>
        <v>1.18</v>
      </c>
      <c r="AK38" s="59">
        <f t="shared" si="10"/>
        <v>1.08</v>
      </c>
      <c r="AL38" s="59">
        <f t="shared" si="10"/>
        <v>1.4159999999999999</v>
      </c>
      <c r="AM38" s="59">
        <f t="shared" si="55"/>
        <v>0.89998796807529302</v>
      </c>
      <c r="AN38" s="59">
        <f t="shared" si="56"/>
        <v>1.1799880491691326</v>
      </c>
      <c r="AO38" s="59">
        <f>(T38+U38+Z38+AA38)/(E38+F38)</f>
        <v>1.0499935097446547</v>
      </c>
      <c r="AP38" s="59">
        <f t="shared" si="57"/>
        <v>1.3699925404729745</v>
      </c>
      <c r="AQ38" s="57"/>
      <c r="AR38" s="57"/>
      <c r="AS38" s="57"/>
      <c r="AT38" s="57"/>
      <c r="AU38" s="57"/>
      <c r="AV38" s="57"/>
    </row>
    <row r="39" spans="1:48" s="78" customFormat="1" x14ac:dyDescent="0.25">
      <c r="A39" s="73" t="s">
        <v>36</v>
      </c>
      <c r="B39" s="73">
        <v>4652.9110000000001</v>
      </c>
      <c r="C39" s="74">
        <v>8115.5020000000004</v>
      </c>
      <c r="D39" s="84">
        <v>1505.1690000000001</v>
      </c>
      <c r="E39" s="74">
        <v>810.27</v>
      </c>
      <c r="F39" s="74">
        <v>0</v>
      </c>
      <c r="G39" s="74">
        <v>1509.914</v>
      </c>
      <c r="H39" s="74">
        <v>1010.3819999999999</v>
      </c>
      <c r="I39" s="74">
        <v>0</v>
      </c>
      <c r="J39" s="74">
        <v>1963.556</v>
      </c>
      <c r="K39" s="74">
        <v>0.61599999999999999</v>
      </c>
      <c r="L39" s="74">
        <v>0.61599999999999999</v>
      </c>
      <c r="M39" s="74">
        <v>1.08</v>
      </c>
      <c r="N39" s="74">
        <v>1.08</v>
      </c>
      <c r="O39" s="74">
        <v>0.73899999999999999</v>
      </c>
      <c r="P39" s="74">
        <v>0.73899999999999999</v>
      </c>
      <c r="Q39" s="74">
        <v>1.296</v>
      </c>
      <c r="R39" s="74">
        <v>1.296</v>
      </c>
      <c r="S39" s="74">
        <v>924.16800000000001</v>
      </c>
      <c r="T39" s="74">
        <v>499.11799999999999</v>
      </c>
      <c r="U39" s="74">
        <v>0</v>
      </c>
      <c r="V39" s="74">
        <v>1634.261</v>
      </c>
      <c r="W39" s="74">
        <v>1541.1969999999999</v>
      </c>
      <c r="X39" s="74"/>
      <c r="Y39" s="74"/>
      <c r="Z39" s="74"/>
      <c r="AA39" s="74"/>
      <c r="AB39" s="74"/>
      <c r="AC39" s="74"/>
      <c r="AD39" s="74"/>
      <c r="AE39" s="74">
        <f t="shared" si="4"/>
        <v>0</v>
      </c>
      <c r="AF39" s="74">
        <f t="shared" si="5"/>
        <v>0</v>
      </c>
      <c r="AG39" s="74">
        <f t="shared" si="6"/>
        <v>0</v>
      </c>
      <c r="AH39" s="74">
        <f t="shared" si="7"/>
        <v>0</v>
      </c>
      <c r="AI39" s="74">
        <f t="shared" si="8"/>
        <v>0.61599999999999999</v>
      </c>
      <c r="AJ39" s="74">
        <f t="shared" si="9"/>
        <v>1.08</v>
      </c>
      <c r="AK39" s="75">
        <f t="shared" si="10"/>
        <v>0.73919999999999997</v>
      </c>
      <c r="AL39" s="75">
        <f t="shared" si="10"/>
        <v>1.296</v>
      </c>
      <c r="AM39" s="75">
        <f t="shared" si="55"/>
        <v>0.61399616920093358</v>
      </c>
      <c r="AN39" s="75">
        <f t="shared" si="56"/>
        <v>1.0823536969655225</v>
      </c>
      <c r="AO39" s="75">
        <f t="shared" si="45"/>
        <v>0.61598973181778915</v>
      </c>
      <c r="AP39" s="75">
        <f t="shared" si="57"/>
        <v>1.5253607051590388</v>
      </c>
      <c r="AQ39" s="77"/>
      <c r="AR39" s="77"/>
      <c r="AS39" s="77"/>
      <c r="AT39" s="77"/>
      <c r="AU39" s="77"/>
      <c r="AV39" s="77"/>
    </row>
    <row r="40" spans="1:48" x14ac:dyDescent="0.25">
      <c r="A40" s="12" t="s">
        <v>78</v>
      </c>
      <c r="B40" s="12">
        <v>110.694</v>
      </c>
      <c r="C40" s="12">
        <f>100.746+122.093</f>
        <v>222.839</v>
      </c>
      <c r="D40" s="68">
        <v>5.7869999999999999</v>
      </c>
      <c r="E40" s="17">
        <v>6.4370000000000003</v>
      </c>
      <c r="F40" s="17">
        <v>0</v>
      </c>
      <c r="G40" s="17">
        <v>5.7939999999999996</v>
      </c>
      <c r="H40" s="17">
        <v>22.407</v>
      </c>
      <c r="I40" s="17">
        <v>0</v>
      </c>
      <c r="J40" s="17">
        <v>0</v>
      </c>
      <c r="K40" s="17">
        <v>1.53</v>
      </c>
      <c r="L40" s="17">
        <v>1.53</v>
      </c>
      <c r="M40" s="17">
        <v>1.6</v>
      </c>
      <c r="N40" s="17">
        <v>1.6</v>
      </c>
      <c r="O40" s="17">
        <f t="shared" ref="O40:R41" si="76">K40*1.2</f>
        <v>1.8359999999999999</v>
      </c>
      <c r="P40" s="17">
        <f t="shared" si="76"/>
        <v>1.8359999999999999</v>
      </c>
      <c r="Q40" s="17">
        <f t="shared" si="76"/>
        <v>1.92</v>
      </c>
      <c r="R40" s="17">
        <f t="shared" si="76"/>
        <v>1.92</v>
      </c>
      <c r="S40" s="17">
        <v>9.89</v>
      </c>
      <c r="T40" s="17">
        <v>19.141999999999999</v>
      </c>
      <c r="U40" s="17">
        <v>0</v>
      </c>
      <c r="V40" s="17">
        <v>11.647</v>
      </c>
      <c r="W40" s="17">
        <v>66.346000000000004</v>
      </c>
      <c r="X40" s="17"/>
      <c r="Y40" s="17">
        <v>0.71699999999999997</v>
      </c>
      <c r="Z40" s="17">
        <v>0.84799999999999998</v>
      </c>
      <c r="AA40" s="17"/>
      <c r="AB40" s="17">
        <v>0.71699999999999997</v>
      </c>
      <c r="AC40" s="17">
        <v>1.387</v>
      </c>
      <c r="AD40" s="17"/>
      <c r="AE40" s="17">
        <f t="shared" ref="AE40" si="77">Y40/D40</f>
        <v>0.12389839294971487</v>
      </c>
      <c r="AF40" s="17">
        <f t="shared" ref="AF40" si="78">AB40/G40</f>
        <v>0.12374870555747325</v>
      </c>
      <c r="AG40" s="17">
        <f t="shared" ref="AG40" si="79">(Z40+AA40)/(E40+F40)</f>
        <v>0.13173838744756874</v>
      </c>
      <c r="AH40" s="17">
        <f t="shared" ref="AH40" si="80">(AC40+AD40)/(H40+I40)</f>
        <v>6.1900299013701074E-2</v>
      </c>
      <c r="AI40" s="17">
        <f t="shared" ref="AI40" si="81">K40+AE40</f>
        <v>1.6538983929497149</v>
      </c>
      <c r="AJ40" s="17">
        <f t="shared" ref="AJ40" si="82">M40+AF40</f>
        <v>1.7237487055574734</v>
      </c>
      <c r="AK40" s="59">
        <f t="shared" ref="AK40" si="83">AI40*1.2</f>
        <v>1.9846780715396577</v>
      </c>
      <c r="AL40" s="59">
        <f t="shared" ref="AL40" si="84">AJ40*1.2</f>
        <v>2.068498446668968</v>
      </c>
      <c r="AM40" s="59">
        <f t="shared" ref="AM40" si="85">(S40+Y40)/D40</f>
        <v>1.8329013305685158</v>
      </c>
      <c r="AN40" s="59">
        <f t="shared" ref="AN40" si="86">(V40+AB40)/G40</f>
        <v>2.1339316534345878</v>
      </c>
      <c r="AO40" s="59">
        <f t="shared" si="45"/>
        <v>3.1054839210812486</v>
      </c>
      <c r="AP40" s="59">
        <f t="shared" ref="AP40" si="87">(W40+X40+AC40+AD40)/(H40+I40)</f>
        <v>3.0228500022314457</v>
      </c>
      <c r="AQ40" s="57"/>
      <c r="AR40" s="57"/>
      <c r="AS40" s="57"/>
      <c r="AT40" s="57"/>
      <c r="AU40" s="57"/>
      <c r="AV40" s="57"/>
    </row>
    <row r="41" spans="1:48" s="36" customFormat="1" x14ac:dyDescent="0.25">
      <c r="A41" s="12" t="s">
        <v>115</v>
      </c>
      <c r="B41" s="12">
        <v>122.273</v>
      </c>
      <c r="C41" s="17">
        <v>218.61600000000001</v>
      </c>
      <c r="D41" s="17">
        <v>26.698</v>
      </c>
      <c r="E41" s="17">
        <v>7.2919999999999998</v>
      </c>
      <c r="F41" s="17">
        <v>0</v>
      </c>
      <c r="G41" s="17">
        <v>27.533000000000001</v>
      </c>
      <c r="H41" s="17">
        <v>7.0069999999999997</v>
      </c>
      <c r="I41" s="17">
        <v>0</v>
      </c>
      <c r="J41" s="17"/>
      <c r="K41" s="68">
        <f>S41/D41</f>
        <v>1.4057232751516968</v>
      </c>
      <c r="L41" s="68">
        <f>T41/E41</f>
        <v>1.4060614371914428</v>
      </c>
      <c r="M41" s="68">
        <f>V41/G41</f>
        <v>2.1559583045799586</v>
      </c>
      <c r="N41" s="68">
        <f>W41/H41</f>
        <v>2.1592693021264453</v>
      </c>
      <c r="O41" s="59">
        <f t="shared" si="76"/>
        <v>1.6868679301820362</v>
      </c>
      <c r="P41" s="59">
        <f t="shared" si="76"/>
        <v>1.6872737246297314</v>
      </c>
      <c r="Q41" s="59">
        <f t="shared" si="76"/>
        <v>2.5871499654959504</v>
      </c>
      <c r="R41" s="59">
        <f t="shared" si="76"/>
        <v>2.5911231625517344</v>
      </c>
      <c r="S41" s="17">
        <v>37.53</v>
      </c>
      <c r="T41" s="17">
        <v>10.253</v>
      </c>
      <c r="U41" s="17">
        <v>0</v>
      </c>
      <c r="V41" s="17">
        <v>59.36</v>
      </c>
      <c r="W41" s="17">
        <v>15.13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f t="shared" si="4"/>
        <v>0</v>
      </c>
      <c r="AF41" s="17">
        <f t="shared" si="5"/>
        <v>0</v>
      </c>
      <c r="AG41" s="17">
        <f t="shared" si="6"/>
        <v>0</v>
      </c>
      <c r="AH41" s="17">
        <f t="shared" si="7"/>
        <v>0</v>
      </c>
      <c r="AI41" s="17">
        <f t="shared" si="8"/>
        <v>1.4057232751516968</v>
      </c>
      <c r="AJ41" s="17">
        <f t="shared" si="9"/>
        <v>2.1559583045799586</v>
      </c>
      <c r="AK41" s="59">
        <f t="shared" si="10"/>
        <v>1.6868679301820362</v>
      </c>
      <c r="AL41" s="59">
        <f t="shared" si="10"/>
        <v>2.5871499654959504</v>
      </c>
      <c r="AM41" s="59">
        <f t="shared" si="55"/>
        <v>1.4057232751516968</v>
      </c>
      <c r="AN41" s="59">
        <f t="shared" si="56"/>
        <v>2.1559583045799586</v>
      </c>
      <c r="AO41" s="59">
        <f t="shared" si="45"/>
        <v>1.4060614371914428</v>
      </c>
      <c r="AP41" s="59">
        <f t="shared" si="57"/>
        <v>2.1592693021264453</v>
      </c>
      <c r="AQ41" s="58"/>
      <c r="AR41" s="58"/>
      <c r="AS41" s="58"/>
      <c r="AT41" s="58"/>
      <c r="AU41" s="58"/>
      <c r="AV41" s="58"/>
    </row>
    <row r="42" spans="1:48" s="78" customFormat="1" x14ac:dyDescent="0.25">
      <c r="A42" s="73" t="s">
        <v>80</v>
      </c>
      <c r="B42" s="73">
        <v>236.94300000000001</v>
      </c>
      <c r="C42" s="74">
        <v>389.61599999999999</v>
      </c>
      <c r="D42" s="74">
        <v>72.427000000000007</v>
      </c>
      <c r="E42" s="74">
        <v>19.390999999999998</v>
      </c>
      <c r="F42" s="74">
        <v>0</v>
      </c>
      <c r="G42" s="74">
        <v>77.712000000000003</v>
      </c>
      <c r="H42" s="74">
        <v>30.271000000000001</v>
      </c>
      <c r="I42" s="74">
        <v>0</v>
      </c>
      <c r="J42" s="74"/>
      <c r="K42" s="74">
        <v>1.04</v>
      </c>
      <c r="L42" s="74">
        <v>1.165</v>
      </c>
      <c r="M42" s="74">
        <v>1.254</v>
      </c>
      <c r="N42" s="74">
        <v>1.371</v>
      </c>
      <c r="O42" s="74">
        <v>1.248</v>
      </c>
      <c r="P42" s="74">
        <v>1.3979999999999999</v>
      </c>
      <c r="Q42" s="74">
        <v>1.5049999999999999</v>
      </c>
      <c r="R42" s="74">
        <v>1.645</v>
      </c>
      <c r="S42" s="74">
        <v>75.251000000000005</v>
      </c>
      <c r="T42" s="74">
        <v>22.597000000000001</v>
      </c>
      <c r="U42" s="74">
        <v>0</v>
      </c>
      <c r="V42" s="74">
        <v>97.543000000000006</v>
      </c>
      <c r="W42" s="74">
        <v>41.552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f t="shared" si="4"/>
        <v>0</v>
      </c>
      <c r="AF42" s="74">
        <f t="shared" si="5"/>
        <v>0</v>
      </c>
      <c r="AG42" s="74">
        <f t="shared" si="6"/>
        <v>0</v>
      </c>
      <c r="AH42" s="74">
        <f t="shared" si="7"/>
        <v>0</v>
      </c>
      <c r="AI42" s="74">
        <f t="shared" si="8"/>
        <v>1.04</v>
      </c>
      <c r="AJ42" s="74">
        <f t="shared" si="9"/>
        <v>1.254</v>
      </c>
      <c r="AK42" s="75">
        <f t="shared" si="10"/>
        <v>1.248</v>
      </c>
      <c r="AL42" s="75">
        <f t="shared" si="10"/>
        <v>1.5047999999999999</v>
      </c>
      <c r="AM42" s="75">
        <f t="shared" si="55"/>
        <v>1.0389909840252944</v>
      </c>
      <c r="AN42" s="75">
        <f t="shared" si="56"/>
        <v>1.2551858142886556</v>
      </c>
      <c r="AO42" s="75">
        <f t="shared" si="45"/>
        <v>1.1653344335000775</v>
      </c>
      <c r="AP42" s="75">
        <f t="shared" si="57"/>
        <v>1.3726669089227312</v>
      </c>
      <c r="AQ42" s="77"/>
      <c r="AR42" s="77"/>
      <c r="AS42" s="77"/>
      <c r="AT42" s="77"/>
      <c r="AU42" s="77"/>
      <c r="AV42" s="77"/>
    </row>
    <row r="43" spans="1:48" x14ac:dyDescent="0.25">
      <c r="A43" s="12" t="s">
        <v>104</v>
      </c>
      <c r="B43" s="12">
        <v>495.745</v>
      </c>
      <c r="C43" s="17">
        <v>809.14499999999998</v>
      </c>
      <c r="D43" s="17">
        <v>131.976</v>
      </c>
      <c r="E43" s="17">
        <v>43.439</v>
      </c>
      <c r="F43" s="17">
        <v>0</v>
      </c>
      <c r="G43" s="17">
        <v>212.54599999999999</v>
      </c>
      <c r="H43" s="17">
        <v>107.78400000000001</v>
      </c>
      <c r="I43" s="17">
        <v>0</v>
      </c>
      <c r="J43" s="17">
        <v>0</v>
      </c>
      <c r="K43" s="17">
        <v>1</v>
      </c>
      <c r="L43" s="17">
        <v>1</v>
      </c>
      <c r="M43" s="17">
        <v>1.63</v>
      </c>
      <c r="N43" s="17">
        <v>1.63</v>
      </c>
      <c r="O43" s="17">
        <v>1.2</v>
      </c>
      <c r="P43" s="17">
        <v>1.2</v>
      </c>
      <c r="Q43" s="17">
        <v>1.956</v>
      </c>
      <c r="R43" s="17">
        <v>1.956</v>
      </c>
      <c r="S43" s="17">
        <v>131.976</v>
      </c>
      <c r="T43" s="17">
        <v>43.439</v>
      </c>
      <c r="U43" s="17">
        <v>0</v>
      </c>
      <c r="V43" s="17">
        <v>212.54599999999999</v>
      </c>
      <c r="W43" s="17">
        <v>107.78400000000001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/>
      <c r="AE43" s="17">
        <f t="shared" si="4"/>
        <v>0</v>
      </c>
      <c r="AF43" s="17">
        <f t="shared" si="5"/>
        <v>0</v>
      </c>
      <c r="AG43" s="17">
        <f t="shared" si="6"/>
        <v>0</v>
      </c>
      <c r="AH43" s="17">
        <f t="shared" si="7"/>
        <v>0</v>
      </c>
      <c r="AI43" s="17">
        <f t="shared" si="8"/>
        <v>1</v>
      </c>
      <c r="AJ43" s="17">
        <f t="shared" si="9"/>
        <v>1.63</v>
      </c>
      <c r="AK43" s="59">
        <f t="shared" si="10"/>
        <v>1.2</v>
      </c>
      <c r="AL43" s="59">
        <f>AJ43*1.2</f>
        <v>1.9559999999999997</v>
      </c>
      <c r="AM43" s="59">
        <f t="shared" si="55"/>
        <v>1</v>
      </c>
      <c r="AN43" s="59">
        <f t="shared" si="56"/>
        <v>1</v>
      </c>
      <c r="AO43" s="59">
        <f t="shared" si="45"/>
        <v>1</v>
      </c>
      <c r="AP43" s="59">
        <f t="shared" si="57"/>
        <v>1</v>
      </c>
      <c r="AQ43" s="57"/>
      <c r="AR43" s="57"/>
      <c r="AS43" s="57"/>
      <c r="AT43" s="57"/>
      <c r="AU43" s="57"/>
      <c r="AV43" s="57"/>
    </row>
    <row r="44" spans="1:48" x14ac:dyDescent="0.25">
      <c r="A44" s="12" t="s">
        <v>111</v>
      </c>
      <c r="B44" s="12">
        <v>173.93899999999999</v>
      </c>
      <c r="C44" s="17">
        <v>163.917</v>
      </c>
      <c r="D44" s="17">
        <v>54.930999999999997</v>
      </c>
      <c r="E44" s="17">
        <v>8.8800000000000008</v>
      </c>
      <c r="F44" s="17">
        <v>0</v>
      </c>
      <c r="G44" s="17">
        <v>53.551000000000002</v>
      </c>
      <c r="H44" s="17">
        <v>7.99</v>
      </c>
      <c r="I44" s="17">
        <v>0</v>
      </c>
      <c r="J44" s="17"/>
      <c r="K44" s="17">
        <v>0.879</v>
      </c>
      <c r="L44" s="17">
        <v>0.879</v>
      </c>
      <c r="M44" s="17">
        <v>1.915</v>
      </c>
      <c r="N44" s="17">
        <v>1.915</v>
      </c>
      <c r="O44" s="17">
        <v>1.056</v>
      </c>
      <c r="P44" s="17">
        <v>1.056</v>
      </c>
      <c r="Q44" s="17">
        <v>2.298</v>
      </c>
      <c r="R44" s="17">
        <v>2.298</v>
      </c>
      <c r="S44" s="17">
        <v>48.283999999999999</v>
      </c>
      <c r="T44" s="17">
        <v>7.8049999999999997</v>
      </c>
      <c r="U44" s="17">
        <v>0</v>
      </c>
      <c r="V44" s="17">
        <v>102.548</v>
      </c>
      <c r="W44" s="17">
        <v>15.301</v>
      </c>
      <c r="X44" s="17">
        <v>0</v>
      </c>
      <c r="Y44" s="17"/>
      <c r="Z44" s="17"/>
      <c r="AA44" s="17"/>
      <c r="AB44" s="17"/>
      <c r="AC44" s="17"/>
      <c r="AD44" s="17"/>
      <c r="AE44" s="17">
        <f t="shared" ref="AE44" si="88">Y44/D44</f>
        <v>0</v>
      </c>
      <c r="AF44" s="17">
        <f t="shared" ref="AF44" si="89">AB44/G44</f>
        <v>0</v>
      </c>
      <c r="AG44" s="17">
        <f t="shared" ref="AG44" si="90">(Z44+AA44)/(E44+F44)</f>
        <v>0</v>
      </c>
      <c r="AH44" s="17">
        <f t="shared" ref="AH44" si="91">(AC44+AD44)/(H44+I44)</f>
        <v>0</v>
      </c>
      <c r="AI44" s="17">
        <f t="shared" ref="AI44" si="92">K44+AE44</f>
        <v>0.879</v>
      </c>
      <c r="AJ44" s="17">
        <f t="shared" ref="AJ44" si="93">M44+AF44</f>
        <v>1.915</v>
      </c>
      <c r="AK44" s="59">
        <f t="shared" ref="AK44" si="94">AI44*1.2</f>
        <v>1.0548</v>
      </c>
      <c r="AL44" s="59">
        <f t="shared" ref="AL44" si="95">AJ44*1.2</f>
        <v>2.298</v>
      </c>
      <c r="AM44" s="59">
        <f t="shared" ref="AM44" si="96">(S44+Y44)/D44</f>
        <v>0.87899364657479384</v>
      </c>
      <c r="AN44" s="59">
        <f t="shared" ref="AN44" si="97">(V44+AB44)/G44</f>
        <v>1.9149595712498366</v>
      </c>
      <c r="AO44" s="59">
        <f t="shared" ref="AO44" si="98">(T44+U44+Z44+AA44)/(E44+F44)</f>
        <v>0.87894144144144137</v>
      </c>
      <c r="AP44" s="59">
        <f t="shared" ref="AP44" si="99">(W44+X44+AC44+AD44)/(H44+I44)</f>
        <v>1.9150187734668336</v>
      </c>
      <c r="AQ44" s="57"/>
      <c r="AR44" s="57"/>
      <c r="AS44" s="57"/>
      <c r="AT44" s="57"/>
      <c r="AU44" s="57"/>
      <c r="AV44" s="57"/>
    </row>
    <row r="45" spans="1:48" s="78" customFormat="1" x14ac:dyDescent="0.25">
      <c r="A45" s="73" t="s">
        <v>109</v>
      </c>
      <c r="B45" s="73">
        <v>80.593000000000004</v>
      </c>
      <c r="C45" s="74">
        <v>163.917</v>
      </c>
      <c r="D45" s="74">
        <v>25.323</v>
      </c>
      <c r="E45" s="74">
        <v>8.7370000000000001</v>
      </c>
      <c r="F45" s="74">
        <v>0</v>
      </c>
      <c r="G45" s="74">
        <v>25.425000000000001</v>
      </c>
      <c r="H45" s="74">
        <v>8.7710000000000008</v>
      </c>
      <c r="I45" s="74">
        <v>0</v>
      </c>
      <c r="J45" s="74"/>
      <c r="K45" s="74">
        <v>0.81</v>
      </c>
      <c r="L45" s="74">
        <v>0.81</v>
      </c>
      <c r="M45" s="74">
        <v>1.55</v>
      </c>
      <c r="N45" s="74">
        <v>1.55</v>
      </c>
      <c r="O45" s="74">
        <v>0.97199999999999998</v>
      </c>
      <c r="P45" s="74">
        <v>0.97199999999999998</v>
      </c>
      <c r="Q45" s="74">
        <v>1.86</v>
      </c>
      <c r="R45" s="74">
        <v>1.86</v>
      </c>
      <c r="S45" s="74">
        <v>20.512</v>
      </c>
      <c r="T45" s="74">
        <v>7.0780000000000003</v>
      </c>
      <c r="U45" s="74">
        <v>0</v>
      </c>
      <c r="V45" s="74">
        <v>39.408000000000001</v>
      </c>
      <c r="W45" s="74">
        <v>13.593999999999999</v>
      </c>
      <c r="X45" s="74">
        <v>0</v>
      </c>
      <c r="Y45" s="74"/>
      <c r="Z45" s="74"/>
      <c r="AA45" s="74"/>
      <c r="AB45" s="74"/>
      <c r="AC45" s="74"/>
      <c r="AD45" s="74"/>
      <c r="AE45" s="74">
        <f t="shared" si="4"/>
        <v>0</v>
      </c>
      <c r="AF45" s="74">
        <f t="shared" si="5"/>
        <v>0</v>
      </c>
      <c r="AG45" s="74">
        <f t="shared" si="6"/>
        <v>0</v>
      </c>
      <c r="AH45" s="74">
        <f t="shared" si="7"/>
        <v>0</v>
      </c>
      <c r="AI45" s="74">
        <f t="shared" si="8"/>
        <v>0.81</v>
      </c>
      <c r="AJ45" s="74">
        <f t="shared" si="9"/>
        <v>1.55</v>
      </c>
      <c r="AK45" s="75">
        <f t="shared" si="10"/>
        <v>0.97199999999999998</v>
      </c>
      <c r="AL45" s="75">
        <f t="shared" si="10"/>
        <v>1.8599999999999999</v>
      </c>
      <c r="AM45" s="75">
        <f t="shared" si="55"/>
        <v>0.81001461122299889</v>
      </c>
      <c r="AN45" s="75">
        <f t="shared" si="56"/>
        <v>1.5499705014749263</v>
      </c>
      <c r="AO45" s="75">
        <f t="shared" si="45"/>
        <v>0.81011788943573315</v>
      </c>
      <c r="AP45" s="75">
        <f t="shared" si="57"/>
        <v>1.5498802873104547</v>
      </c>
      <c r="AQ45" s="77"/>
      <c r="AR45" s="77"/>
      <c r="AS45" s="77"/>
      <c r="AT45" s="77"/>
      <c r="AU45" s="77"/>
      <c r="AV45" s="77"/>
    </row>
    <row r="46" spans="1:48" x14ac:dyDescent="0.25">
      <c r="A46" s="12" t="s">
        <v>41</v>
      </c>
      <c r="B46" s="12">
        <v>59.713999999999999</v>
      </c>
      <c r="C46" s="17">
        <v>90.828999999999994</v>
      </c>
      <c r="D46" s="17">
        <v>8.0739999999999998</v>
      </c>
      <c r="E46" s="17">
        <v>2.794</v>
      </c>
      <c r="F46" s="17">
        <v>3.1E-2</v>
      </c>
      <c r="G46" s="17">
        <v>2.7309999999999999</v>
      </c>
      <c r="H46" s="17">
        <v>4.6059999999999999</v>
      </c>
      <c r="I46" s="17">
        <v>0</v>
      </c>
      <c r="J46" s="17"/>
      <c r="K46" s="17">
        <v>1.6</v>
      </c>
      <c r="L46" s="17">
        <v>1.6</v>
      </c>
      <c r="M46" s="17">
        <v>2.85</v>
      </c>
      <c r="N46" s="17">
        <v>2.85</v>
      </c>
      <c r="O46" s="17">
        <v>1.92</v>
      </c>
      <c r="P46" s="17">
        <v>1.92</v>
      </c>
      <c r="Q46" s="17">
        <v>3.42</v>
      </c>
      <c r="R46" s="17">
        <v>3.42</v>
      </c>
      <c r="S46" s="17">
        <v>12.919</v>
      </c>
      <c r="T46" s="17">
        <v>4.47</v>
      </c>
      <c r="U46" s="17">
        <v>0.05</v>
      </c>
      <c r="V46" s="17">
        <v>7.7830000000000004</v>
      </c>
      <c r="W46" s="17">
        <v>13.127000000000001</v>
      </c>
      <c r="X46" s="17">
        <v>0</v>
      </c>
      <c r="Y46" s="17">
        <v>11.858000000000001</v>
      </c>
      <c r="Z46" s="17">
        <v>0.78100000000000003</v>
      </c>
      <c r="AA46" s="17">
        <v>2.9000000000000001E-2</v>
      </c>
      <c r="AB46" s="17">
        <v>7.7969999999999997</v>
      </c>
      <c r="AC46" s="17">
        <v>1.0009999999999999</v>
      </c>
      <c r="AD46" s="17">
        <v>0</v>
      </c>
      <c r="AE46" s="17">
        <f t="shared" si="4"/>
        <v>1.4686648501362398</v>
      </c>
      <c r="AF46" s="17">
        <f>AB46/G46</f>
        <v>2.8549981691688027</v>
      </c>
      <c r="AG46" s="17">
        <f t="shared" si="6"/>
        <v>0.28672566371681418</v>
      </c>
      <c r="AH46" s="17">
        <f t="shared" si="7"/>
        <v>0.21732522796352582</v>
      </c>
      <c r="AI46" s="17">
        <f t="shared" si="8"/>
        <v>3.0686648501362397</v>
      </c>
      <c r="AJ46" s="17">
        <f>M46+AF46</f>
        <v>5.7049981691688032</v>
      </c>
      <c r="AK46" s="59">
        <f t="shared" si="10"/>
        <v>3.6823978201634873</v>
      </c>
      <c r="AL46" s="59">
        <f>AJ46*1.2</f>
        <v>6.8459978030025637</v>
      </c>
      <c r="AM46" s="59">
        <f t="shared" si="55"/>
        <v>3.0687391627446123</v>
      </c>
      <c r="AN46" s="59">
        <f t="shared" si="56"/>
        <v>5.7048700109849877</v>
      </c>
      <c r="AO46" s="59">
        <f t="shared" si="45"/>
        <v>1.8867256637168137</v>
      </c>
      <c r="AP46" s="59">
        <f t="shared" si="57"/>
        <v>3.0673035171515415</v>
      </c>
      <c r="AQ46" s="57"/>
      <c r="AR46" s="57"/>
      <c r="AS46" s="57"/>
      <c r="AT46" s="57"/>
      <c r="AU46" s="57"/>
      <c r="AV46" s="57"/>
    </row>
    <row r="47" spans="1:48" s="36" customFormat="1" x14ac:dyDescent="0.25">
      <c r="A47" s="12" t="s">
        <v>70</v>
      </c>
      <c r="B47" s="12">
        <v>1457.9159999999999</v>
      </c>
      <c r="C47" s="17">
        <v>2363.634</v>
      </c>
      <c r="D47" s="17">
        <v>336.46100000000001</v>
      </c>
      <c r="E47" s="17">
        <v>100.387</v>
      </c>
      <c r="F47" s="17">
        <v>0</v>
      </c>
      <c r="G47" s="17">
        <v>334.74</v>
      </c>
      <c r="H47" s="17">
        <v>109.69499999999999</v>
      </c>
      <c r="I47" s="17">
        <v>0</v>
      </c>
      <c r="J47" s="17"/>
      <c r="K47" s="17">
        <v>1.25</v>
      </c>
      <c r="L47" s="17">
        <v>1.47</v>
      </c>
      <c r="M47" s="17">
        <v>1.95</v>
      </c>
      <c r="N47" s="17">
        <v>2.2000000000000002</v>
      </c>
      <c r="O47" s="17">
        <v>1.5</v>
      </c>
      <c r="P47" s="17">
        <v>1.76</v>
      </c>
      <c r="Q47" s="17">
        <v>2.34</v>
      </c>
      <c r="R47" s="17">
        <v>2.64</v>
      </c>
      <c r="S47" s="17">
        <v>422.93</v>
      </c>
      <c r="T47" s="17">
        <v>147.09399999999999</v>
      </c>
      <c r="U47" s="17">
        <v>0</v>
      </c>
      <c r="V47" s="17">
        <v>648.99199999999996</v>
      </c>
      <c r="W47" s="17">
        <v>238.9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f t="shared" si="4"/>
        <v>0</v>
      </c>
      <c r="AF47" s="17">
        <f t="shared" si="5"/>
        <v>0</v>
      </c>
      <c r="AG47" s="17">
        <f t="shared" si="6"/>
        <v>0</v>
      </c>
      <c r="AH47" s="17">
        <f t="shared" si="7"/>
        <v>0</v>
      </c>
      <c r="AI47" s="17">
        <f t="shared" si="8"/>
        <v>1.25</v>
      </c>
      <c r="AJ47" s="17">
        <f t="shared" si="9"/>
        <v>1.95</v>
      </c>
      <c r="AK47" s="59">
        <f t="shared" si="10"/>
        <v>1.5</v>
      </c>
      <c r="AL47" s="59">
        <f t="shared" si="10"/>
        <v>2.34</v>
      </c>
      <c r="AM47" s="59">
        <f t="shared" si="55"/>
        <v>1.2569956101895909</v>
      </c>
      <c r="AN47" s="59">
        <f t="shared" si="56"/>
        <v>1.9387942881042002</v>
      </c>
      <c r="AO47" s="59">
        <f t="shared" si="45"/>
        <v>1.4652694073933876</v>
      </c>
      <c r="AP47" s="59">
        <f t="shared" si="57"/>
        <v>2.1778567847212726</v>
      </c>
      <c r="AQ47" s="58"/>
      <c r="AR47" s="58"/>
      <c r="AS47" s="58"/>
      <c r="AT47" s="58"/>
      <c r="AU47" s="58"/>
      <c r="AV47" s="58"/>
    </row>
    <row r="48" spans="1:48" s="78" customFormat="1" x14ac:dyDescent="0.25">
      <c r="A48" s="73" t="s">
        <v>42</v>
      </c>
      <c r="B48" s="73">
        <v>774.42200000000003</v>
      </c>
      <c r="C48" s="74">
        <v>1516.357</v>
      </c>
      <c r="D48" s="74">
        <v>250.173</v>
      </c>
      <c r="E48" s="74">
        <v>93.984999999999999</v>
      </c>
      <c r="F48" s="74">
        <v>8.7999999999999995E-2</v>
      </c>
      <c r="G48" s="74">
        <v>444.56799999999998</v>
      </c>
      <c r="H48" s="74">
        <v>508.47300000000001</v>
      </c>
      <c r="I48" s="74">
        <v>6.0999999999999999E-2</v>
      </c>
      <c r="J48" s="74"/>
      <c r="K48" s="74">
        <v>0.77</v>
      </c>
      <c r="L48" s="74">
        <v>0.77</v>
      </c>
      <c r="M48" s="74">
        <v>1.08</v>
      </c>
      <c r="N48" s="74">
        <v>1.08</v>
      </c>
      <c r="O48" s="74">
        <v>0.92400000000000004</v>
      </c>
      <c r="P48" s="74">
        <v>0.92400000000000004</v>
      </c>
      <c r="Q48" s="74">
        <v>1.296</v>
      </c>
      <c r="R48" s="74">
        <v>1.296</v>
      </c>
      <c r="S48" s="74">
        <v>192.63300000000001</v>
      </c>
      <c r="T48" s="74">
        <v>72.367999999999995</v>
      </c>
      <c r="U48" s="74">
        <v>6.8000000000000005E-2</v>
      </c>
      <c r="V48" s="74">
        <v>273.44600000000003</v>
      </c>
      <c r="W48" s="74">
        <v>235.02199999999999</v>
      </c>
      <c r="X48" s="74">
        <v>6.6000000000000003E-2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4">
        <f t="shared" si="4"/>
        <v>0</v>
      </c>
      <c r="AF48" s="74">
        <f t="shared" si="5"/>
        <v>0</v>
      </c>
      <c r="AG48" s="74">
        <f t="shared" si="6"/>
        <v>0</v>
      </c>
      <c r="AH48" s="74">
        <f t="shared" si="7"/>
        <v>0</v>
      </c>
      <c r="AI48" s="74">
        <f t="shared" si="8"/>
        <v>0.77</v>
      </c>
      <c r="AJ48" s="74">
        <f t="shared" si="9"/>
        <v>1.08</v>
      </c>
      <c r="AK48" s="75">
        <f t="shared" si="10"/>
        <v>0.92399999999999993</v>
      </c>
      <c r="AL48" s="75">
        <f t="shared" si="10"/>
        <v>1.296</v>
      </c>
      <c r="AM48" s="75">
        <f t="shared" si="55"/>
        <v>0.76999916058087803</v>
      </c>
      <c r="AN48" s="75">
        <f t="shared" si="56"/>
        <v>0.61508250706303658</v>
      </c>
      <c r="AO48" s="75">
        <f t="shared" si="45"/>
        <v>0.76999776769104844</v>
      </c>
      <c r="AP48" s="75">
        <f t="shared" si="57"/>
        <v>0.46228570754364506</v>
      </c>
      <c r="AQ48" s="77"/>
      <c r="AR48" s="77"/>
      <c r="AS48" s="77"/>
      <c r="AT48" s="77"/>
      <c r="AU48" s="77"/>
      <c r="AV48" s="77"/>
    </row>
    <row r="49" spans="1:48" x14ac:dyDescent="0.25">
      <c r="A49" s="12" t="s">
        <v>106</v>
      </c>
      <c r="B49" s="12">
        <v>38.935000000000002</v>
      </c>
      <c r="C49" s="17">
        <v>1516.357</v>
      </c>
      <c r="D49" s="17">
        <v>9.94</v>
      </c>
      <c r="E49" s="17">
        <v>6.4489999999999998</v>
      </c>
      <c r="F49" s="17">
        <v>0</v>
      </c>
      <c r="G49" s="17">
        <v>12.861000000000001</v>
      </c>
      <c r="H49" s="17">
        <v>6.0940000000000003</v>
      </c>
      <c r="I49" s="17">
        <v>0</v>
      </c>
      <c r="J49" s="17"/>
      <c r="K49" s="17">
        <v>0.93</v>
      </c>
      <c r="L49" s="17">
        <v>0.93</v>
      </c>
      <c r="M49" s="17">
        <v>1.25</v>
      </c>
      <c r="N49" s="17">
        <v>1.25</v>
      </c>
      <c r="O49" s="17">
        <v>1.1160000000000001</v>
      </c>
      <c r="P49" s="17">
        <v>1.1160000000000001</v>
      </c>
      <c r="Q49" s="17">
        <v>1.5</v>
      </c>
      <c r="R49" s="17">
        <v>1.5</v>
      </c>
      <c r="S49" s="17">
        <v>9.2439999999999998</v>
      </c>
      <c r="T49" s="17">
        <v>5.9980000000000002</v>
      </c>
      <c r="U49" s="17">
        <v>0</v>
      </c>
      <c r="V49" s="17">
        <v>16.076000000000001</v>
      </c>
      <c r="W49" s="17">
        <v>7.617</v>
      </c>
      <c r="X49" s="17"/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f t="shared" ref="AE49" si="100">Y49/D49</f>
        <v>0</v>
      </c>
      <c r="AF49" s="17">
        <f t="shared" ref="AF49" si="101">AB49/G49</f>
        <v>0</v>
      </c>
      <c r="AG49" s="17">
        <f t="shared" ref="AG49" si="102">(Z49+AA49)/(E49+F49)</f>
        <v>0</v>
      </c>
      <c r="AH49" s="17">
        <f t="shared" ref="AH49" si="103">(AC49+AD49)/(H49+I49)</f>
        <v>0</v>
      </c>
      <c r="AI49" s="17">
        <f t="shared" ref="AI49" si="104">K49+AE49</f>
        <v>0.93</v>
      </c>
      <c r="AJ49" s="17">
        <f t="shared" ref="AJ49" si="105">M49+AF49</f>
        <v>1.25</v>
      </c>
      <c r="AK49" s="59">
        <f t="shared" ref="AK49" si="106">AI49*1.2</f>
        <v>1.1160000000000001</v>
      </c>
      <c r="AL49" s="59">
        <f t="shared" ref="AL49" si="107">AJ49*1.2</f>
        <v>1.5</v>
      </c>
      <c r="AM49" s="59">
        <f t="shared" ref="AM49" si="108">(S49+Y49)/D49</f>
        <v>0.92997987927565395</v>
      </c>
      <c r="AN49" s="59">
        <f t="shared" ref="AN49" si="109">(V49+AB49)/G49</f>
        <v>1.2499805613871393</v>
      </c>
      <c r="AO49" s="59">
        <f t="shared" ref="AO49" si="110">(T49+U49+Z49+AA49)/(E49+F49)</f>
        <v>0.93006667700418677</v>
      </c>
      <c r="AP49" s="59">
        <f t="shared" ref="AP49" si="111">(W49+X49+AC49+AD49)/(H49+I49)</f>
        <v>1.2499179520840169</v>
      </c>
      <c r="AQ49" s="57"/>
      <c r="AR49" s="57"/>
      <c r="AS49" s="57"/>
      <c r="AT49" s="57"/>
      <c r="AU49" s="57"/>
      <c r="AV49" s="57"/>
    </row>
    <row r="50" spans="1:48" x14ac:dyDescent="0.25">
      <c r="A50" s="12" t="s">
        <v>88</v>
      </c>
      <c r="B50" s="66">
        <v>653.01800000000003</v>
      </c>
      <c r="C50" s="6">
        <v>1098.5</v>
      </c>
      <c r="D50" s="6">
        <v>193.40700000000001</v>
      </c>
      <c r="E50" s="6">
        <v>79.406000000000006</v>
      </c>
      <c r="F50" s="6">
        <v>0</v>
      </c>
      <c r="G50" s="6">
        <v>187.33600000000001</v>
      </c>
      <c r="H50" s="6">
        <v>99.677999999999997</v>
      </c>
      <c r="I50" s="6">
        <v>0</v>
      </c>
      <c r="J50" s="6"/>
      <c r="K50" s="6">
        <v>0.85</v>
      </c>
      <c r="L50" s="6">
        <v>0.85</v>
      </c>
      <c r="M50" s="6">
        <v>1.43</v>
      </c>
      <c r="N50" s="6">
        <v>1.43</v>
      </c>
      <c r="O50" s="6">
        <v>1.02</v>
      </c>
      <c r="P50" s="6">
        <v>1.02</v>
      </c>
      <c r="Q50" s="6">
        <v>1.716</v>
      </c>
      <c r="R50" s="6">
        <v>1.716</v>
      </c>
      <c r="S50" s="6">
        <v>174.541</v>
      </c>
      <c r="T50" s="6">
        <v>71.647999999999996</v>
      </c>
      <c r="U50" s="6">
        <v>0</v>
      </c>
      <c r="V50" s="6">
        <v>260.04899999999998</v>
      </c>
      <c r="W50" s="6">
        <v>138.06700000000001</v>
      </c>
      <c r="X50" s="6">
        <v>0</v>
      </c>
      <c r="Y50" s="6">
        <v>2.641</v>
      </c>
      <c r="Z50" s="6">
        <v>0.63100000000000001</v>
      </c>
      <c r="AA50" s="6">
        <v>0</v>
      </c>
      <c r="AB50" s="6">
        <v>2.54</v>
      </c>
      <c r="AC50" s="6">
        <v>0.63500000000000001</v>
      </c>
      <c r="AD50" s="6">
        <v>0</v>
      </c>
      <c r="AE50" s="17">
        <f t="shared" ref="AE50" si="112">Y50/D50</f>
        <v>1.3655141747713371E-2</v>
      </c>
      <c r="AF50" s="17">
        <f t="shared" ref="AF50" si="113">AB50/G50</f>
        <v>1.355852585728317E-2</v>
      </c>
      <c r="AG50" s="17">
        <f t="shared" ref="AG50" si="114">(Z50+AA50)/(E50+F50)</f>
        <v>7.9465027831649993E-3</v>
      </c>
      <c r="AH50" s="17">
        <f t="shared" ref="AH50" si="115">(AC50+AD50)/(H50+I50)</f>
        <v>6.3705130520275285E-3</v>
      </c>
      <c r="AI50" s="17">
        <f t="shared" ref="AI50" si="116">K50+AE50</f>
        <v>0.8636551417477133</v>
      </c>
      <c r="AJ50" s="17">
        <f t="shared" ref="AJ50" si="117">M50+AF50</f>
        <v>1.4435585258572832</v>
      </c>
      <c r="AK50" s="59">
        <f t="shared" ref="AK50" si="118">AI50*1.2</f>
        <v>1.0363861700972559</v>
      </c>
      <c r="AL50" s="59">
        <f t="shared" ref="AL50" si="119">AJ50*1.2</f>
        <v>1.7322702310287397</v>
      </c>
      <c r="AM50" s="59">
        <f t="shared" ref="AM50" si="120">(S50+Y50)/D50</f>
        <v>0.91610955136060213</v>
      </c>
      <c r="AN50" s="59">
        <f t="shared" ref="AN50" si="121">(V50+AB50)/G50</f>
        <v>1.4017006875346969</v>
      </c>
      <c r="AO50" s="59">
        <f t="shared" ref="AO50" si="122">(T50+U50+Z50+AA50)/(E50+F50)</f>
        <v>0.9102460771226355</v>
      </c>
      <c r="AP50" s="59">
        <f t="shared" ref="AP50" si="123">(W50+X50+AC50+AD50)/(H50+I50)</f>
        <v>1.3915006320351533</v>
      </c>
      <c r="AQ50" s="57"/>
      <c r="AR50" s="57"/>
      <c r="AS50" s="57"/>
      <c r="AT50" s="57"/>
      <c r="AU50" s="57"/>
      <c r="AV50" s="57"/>
    </row>
    <row r="51" spans="1:48" x14ac:dyDescent="0.25">
      <c r="B51" s="67"/>
      <c r="C51" s="61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</row>
    <row r="52" spans="1:48" x14ac:dyDescent="0.25">
      <c r="A52" s="11" t="s">
        <v>45</v>
      </c>
      <c r="B52" s="32"/>
      <c r="C52" s="62"/>
      <c r="D52" s="64"/>
      <c r="E52" s="64"/>
      <c r="F52" s="63"/>
      <c r="G52" s="64"/>
      <c r="H52" s="64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4"/>
      <c r="T52" s="64"/>
      <c r="U52" s="63"/>
      <c r="V52" s="64"/>
      <c r="W52" s="64"/>
      <c r="X52" s="63"/>
      <c r="Y52" s="63"/>
      <c r="Z52" s="64"/>
      <c r="AA52" s="63"/>
      <c r="AB52" s="64"/>
      <c r="AC52" s="64"/>
      <c r="AD52" s="63"/>
    </row>
    <row r="53" spans="1:48" x14ac:dyDescent="0.25">
      <c r="A53" s="11" t="s">
        <v>52</v>
      </c>
      <c r="B53"/>
      <c r="C53" s="53"/>
    </row>
  </sheetData>
  <mergeCells count="9">
    <mergeCell ref="AU2:AV2"/>
    <mergeCell ref="AQ1:AR1"/>
    <mergeCell ref="AS1:AT1"/>
    <mergeCell ref="AU1:AV1"/>
    <mergeCell ref="D2:F2"/>
    <mergeCell ref="G2:I2"/>
    <mergeCell ref="AB2:AD2"/>
    <mergeCell ref="AQ2:AR2"/>
    <mergeCell ref="AS2:AT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J12" sqref="AJ12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3" width="1" hidden="1" customWidth="1"/>
    <col min="34" max="34" width="14.85546875" customWidth="1"/>
    <col min="35" max="35" width="19.7109375" hidden="1" customWidth="1"/>
    <col min="36" max="36" width="20.140625" customWidth="1"/>
  </cols>
  <sheetData>
    <row r="1" spans="1:36" x14ac:dyDescent="0.25">
      <c r="AC1" s="24" t="s">
        <v>61</v>
      </c>
      <c r="AD1" s="25"/>
      <c r="AE1" s="24" t="s">
        <v>61</v>
      </c>
      <c r="AF1" s="25"/>
      <c r="AG1" s="27" t="s">
        <v>58</v>
      </c>
      <c r="AH1" s="27" t="s">
        <v>58</v>
      </c>
      <c r="AI1" s="28"/>
      <c r="AJ1" s="29"/>
    </row>
    <row r="2" spans="1:36" x14ac:dyDescent="0.25">
      <c r="A2" s="6"/>
      <c r="B2" s="91" t="s">
        <v>0</v>
      </c>
      <c r="C2" s="92"/>
      <c r="D2" s="93"/>
      <c r="E2" s="91" t="s">
        <v>4</v>
      </c>
      <c r="F2" s="92"/>
      <c r="G2" s="92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94" t="s">
        <v>12</v>
      </c>
      <c r="AA2" s="95"/>
      <c r="AB2" s="96"/>
      <c r="AC2" s="24" t="s">
        <v>53</v>
      </c>
      <c r="AD2" s="25"/>
      <c r="AE2" s="24" t="s">
        <v>55</v>
      </c>
      <c r="AF2" s="25"/>
      <c r="AG2" s="27" t="s">
        <v>53</v>
      </c>
      <c r="AH2" s="27" t="s">
        <v>53</v>
      </c>
      <c r="AI2" s="29"/>
      <c r="AJ2" s="27" t="s">
        <v>55</v>
      </c>
    </row>
    <row r="3" spans="1:36" ht="21" x14ac:dyDescent="0.35">
      <c r="A3" s="10">
        <f>'30.06.2017'!A3</f>
        <v>42916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0" t="s">
        <v>47</v>
      </c>
      <c r="AH3" s="30" t="s">
        <v>48</v>
      </c>
      <c r="AI3" s="30" t="s">
        <v>47</v>
      </c>
      <c r="AJ3" s="30" t="s">
        <v>48</v>
      </c>
    </row>
    <row r="4" spans="1:36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 t="shared" ref="AG4:AG28" si="0">(Q4+W4)/B4</f>
        <v>1.3378944945866438</v>
      </c>
      <c r="AH4" s="8">
        <f>'30.06.2017'!AN4</f>
        <v>1.3128064832498838</v>
      </c>
      <c r="AI4" s="8">
        <f t="shared" ref="AI4" si="1">(R4+X4)/C4</f>
        <v>2.0532136351808479</v>
      </c>
      <c r="AJ4" s="8">
        <f>'30.06.2017'!AP4</f>
        <v>1.3986232790988737</v>
      </c>
    </row>
    <row r="5" spans="1:36" x14ac:dyDescent="0.25">
      <c r="A5" s="54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8" si="2">W5/B5</f>
        <v>0</v>
      </c>
      <c r="AD5" s="4">
        <f t="shared" ref="AD5:AD48" si="3">Z5/E5</f>
        <v>0</v>
      </c>
      <c r="AE5" s="4">
        <f t="shared" ref="AE5:AE48" si="4">(X5+Y5)/(C5+D5)</f>
        <v>0</v>
      </c>
      <c r="AF5" s="4">
        <f t="shared" ref="AF5:AF48" si="5">(AA5+AB5)/(F5+G5)</f>
        <v>0</v>
      </c>
      <c r="AG5" s="8">
        <f t="shared" si="0"/>
        <v>0.83448706250065552</v>
      </c>
      <c r="AH5" s="8">
        <f>'30.06.2017'!AN5</f>
        <v>1.483279355697094</v>
      </c>
      <c r="AI5" s="8">
        <f t="shared" ref="AI5:AI48" si="6">(R5+X5)/C5</f>
        <v>0.77812921961415382</v>
      </c>
      <c r="AJ5" s="8">
        <f>'30.06.2017'!AP5</f>
        <v>1.779492492538929</v>
      </c>
    </row>
    <row r="6" spans="1:36" x14ac:dyDescent="0.25">
      <c r="A6" s="54" t="s">
        <v>79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2"/>
        <v>0.17665416825703317</v>
      </c>
      <c r="AD6" s="4">
        <f t="shared" si="3"/>
        <v>0.13488511580695767</v>
      </c>
      <c r="AE6" s="4"/>
      <c r="AF6" s="4"/>
      <c r="AG6" s="8">
        <f t="shared" si="0"/>
        <v>0.90567816969397608</v>
      </c>
      <c r="AH6" s="8">
        <f>'30.06.2017'!AN6</f>
        <v>0.69304346812997342</v>
      </c>
      <c r="AI6" s="8" t="e">
        <f t="shared" si="6"/>
        <v>#DIV/0!</v>
      </c>
      <c r="AJ6" s="8">
        <f>'30.06.2017'!AP6</f>
        <v>0</v>
      </c>
    </row>
    <row r="7" spans="1:36" x14ac:dyDescent="0.25">
      <c r="A7" s="54" t="s">
        <v>92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 t="shared" ref="M7:P8" si="7">I7*1.2</f>
        <v>0.95910406086235145</v>
      </c>
      <c r="N7" s="8">
        <f t="shared" si="7"/>
        <v>0.96185727023546108</v>
      </c>
      <c r="O7" s="8">
        <f t="shared" si="7"/>
        <v>1.3192409751053764</v>
      </c>
      <c r="P7" s="8">
        <f t="shared" si="7"/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2"/>
        <v>0</v>
      </c>
      <c r="AD7" s="4">
        <f t="shared" si="3"/>
        <v>0</v>
      </c>
      <c r="AE7" s="4">
        <f t="shared" si="4"/>
        <v>0</v>
      </c>
      <c r="AF7" s="4">
        <f t="shared" si="5"/>
        <v>0</v>
      </c>
      <c r="AG7" s="8">
        <f t="shared" si="0"/>
        <v>0.79925338405195956</v>
      </c>
      <c r="AH7" s="8">
        <f>'30.06.2017'!AN7</f>
        <v>1.2786057434039875</v>
      </c>
      <c r="AI7" s="8">
        <f t="shared" si="6"/>
        <v>0.80154772519621764</v>
      </c>
      <c r="AJ7" s="8">
        <f>'30.06.2017'!AP7</f>
        <v>1.4487849020398815</v>
      </c>
    </row>
    <row r="8" spans="1:36" x14ac:dyDescent="0.25">
      <c r="A8" s="54" t="s">
        <v>112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R8/C8</f>
        <v>0.80154772519621764</v>
      </c>
      <c r="K8" s="7">
        <f>T8/E8</f>
        <v>1.0993674792544803</v>
      </c>
      <c r="L8" s="7">
        <f>U8/F8</f>
        <v>1.6965011825839753</v>
      </c>
      <c r="M8" s="8">
        <f t="shared" si="7"/>
        <v>0.95910406086235145</v>
      </c>
      <c r="N8" s="8">
        <f t="shared" si="7"/>
        <v>0.96185727023546108</v>
      </c>
      <c r="O8" s="8">
        <f t="shared" si="7"/>
        <v>1.3192409751053764</v>
      </c>
      <c r="P8" s="8">
        <f t="shared" si="7"/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 s="4">
        <f t="shared" ref="AC8" si="8">W8/B8</f>
        <v>0</v>
      </c>
      <c r="AD8" s="4">
        <f t="shared" ref="AD8" si="9">Z8/E8</f>
        <v>0</v>
      </c>
      <c r="AE8" s="4">
        <f t="shared" ref="AE8" si="10">(X8+Y8)/(C8+D8)</f>
        <v>0</v>
      </c>
      <c r="AF8" s="4">
        <f t="shared" ref="AF8" si="11">(AA8+AB8)/(F8+G8)</f>
        <v>0</v>
      </c>
      <c r="AG8" s="8">
        <f t="shared" ref="AG8" si="12">(Q8+W8)/B8</f>
        <v>0.79925338405195956</v>
      </c>
      <c r="AH8" s="8">
        <f>'30.06.2017'!AN8</f>
        <v>1.5507141128056159</v>
      </c>
      <c r="AI8" s="8">
        <f t="shared" ref="AI8" si="13">(R8+X8)/C8</f>
        <v>0.80154772519621764</v>
      </c>
      <c r="AJ8" s="8">
        <f>'30.06.2017'!AP8</f>
        <v>1.5501340482573727</v>
      </c>
    </row>
    <row r="9" spans="1:36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4">
        <v>1.05</v>
      </c>
      <c r="K9" s="4">
        <v>1.3</v>
      </c>
      <c r="L9" s="4">
        <v>1.56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 s="4">
        <f t="shared" si="2"/>
        <v>0</v>
      </c>
      <c r="AD9" s="4">
        <f t="shared" si="3"/>
        <v>0</v>
      </c>
      <c r="AE9" s="4">
        <f t="shared" si="4"/>
        <v>0</v>
      </c>
      <c r="AF9" s="4">
        <f t="shared" si="5"/>
        <v>0</v>
      </c>
      <c r="AG9" s="8">
        <f t="shared" si="0"/>
        <v>0.88003251834997398</v>
      </c>
      <c r="AH9" s="8">
        <f>'30.06.2017'!AN9</f>
        <v>1.8000093672427522</v>
      </c>
      <c r="AI9" s="8">
        <f t="shared" si="6"/>
        <v>1.0519376194565246</v>
      </c>
      <c r="AJ9" s="8">
        <f>'30.06.2017'!AP9</f>
        <v>1.9500000000000002</v>
      </c>
    </row>
    <row r="10" spans="1:36" x14ac:dyDescent="0.25">
      <c r="A10" s="54" t="s">
        <v>17</v>
      </c>
      <c r="B10" s="4">
        <v>12.874000000000001</v>
      </c>
      <c r="C10" s="4">
        <v>3.2320000000000002</v>
      </c>
      <c r="D10" s="4">
        <v>0</v>
      </c>
      <c r="E10" s="4">
        <v>12.874000000000001</v>
      </c>
      <c r="F10" s="4">
        <v>3.2320000000000002</v>
      </c>
      <c r="G10" s="4">
        <v>0</v>
      </c>
      <c r="H10" s="4">
        <v>44.454999999999998</v>
      </c>
      <c r="I10" s="4">
        <v>0.95</v>
      </c>
      <c r="J10" s="4">
        <v>0.95</v>
      </c>
      <c r="K10" s="4">
        <v>1.1299999999999999</v>
      </c>
      <c r="L10" s="17">
        <v>0</v>
      </c>
      <c r="M10" s="4">
        <v>1.1399999999999999</v>
      </c>
      <c r="N10" s="4">
        <v>1.1399999999999999</v>
      </c>
      <c r="O10" s="4">
        <v>1.36</v>
      </c>
      <c r="P10" s="17">
        <v>0</v>
      </c>
      <c r="Q10" s="4">
        <v>9.3949999999999996</v>
      </c>
      <c r="R10" s="4">
        <v>2.911</v>
      </c>
      <c r="S10" s="4">
        <v>0</v>
      </c>
      <c r="T10" s="4">
        <v>15.593999999999999</v>
      </c>
      <c r="U10" s="4">
        <v>3.556</v>
      </c>
      <c r="V10" s="17">
        <v>9.2550000000000008</v>
      </c>
      <c r="W10" s="4"/>
      <c r="X10" s="4"/>
      <c r="Y10" s="4"/>
      <c r="Z10" s="4"/>
      <c r="AA10" s="4"/>
      <c r="AB10" s="4"/>
      <c r="AC10" s="4">
        <f t="shared" si="2"/>
        <v>0</v>
      </c>
      <c r="AD10" s="4">
        <f t="shared" si="3"/>
        <v>0</v>
      </c>
      <c r="AE10" s="4">
        <f t="shared" si="4"/>
        <v>0</v>
      </c>
      <c r="AF10" s="4">
        <f t="shared" si="5"/>
        <v>0</v>
      </c>
      <c r="AG10" s="8">
        <f t="shared" si="0"/>
        <v>0.72976541867329492</v>
      </c>
      <c r="AH10" s="8">
        <f>'30.06.2017'!AN10</f>
        <v>1.1295328826060234</v>
      </c>
      <c r="AI10" s="8">
        <f t="shared" si="6"/>
        <v>0.90068069306930687</v>
      </c>
      <c r="AJ10" s="8">
        <f>'30.06.2017'!AP10</f>
        <v>1.1294926004228329</v>
      </c>
    </row>
    <row r="11" spans="1:36" x14ac:dyDescent="0.25">
      <c r="A11" s="54" t="s">
        <v>18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4">
        <v>0.71</v>
      </c>
      <c r="K11" s="4">
        <v>0.8</v>
      </c>
      <c r="L11" s="4">
        <v>0.84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 s="4">
        <f t="shared" si="2"/>
        <v>1.0967769959169489E-2</v>
      </c>
      <c r="AD11" s="4">
        <f t="shared" si="3"/>
        <v>0</v>
      </c>
      <c r="AE11" s="4">
        <f t="shared" si="4"/>
        <v>0.10334020974245813</v>
      </c>
      <c r="AF11" s="4">
        <f t="shared" si="5"/>
        <v>0</v>
      </c>
      <c r="AG11" s="8">
        <f t="shared" si="0"/>
        <v>0.61889388411085056</v>
      </c>
      <c r="AH11" s="8">
        <f>'30.06.2017'!AN11</f>
        <v>0.72360989462600855</v>
      </c>
      <c r="AI11" s="8">
        <f t="shared" si="6"/>
        <v>0.81573140314685566</v>
      </c>
      <c r="AJ11" s="8">
        <f>'30.06.2017'!AP11</f>
        <v>0.70991123020806435</v>
      </c>
    </row>
    <row r="12" spans="1:36" x14ac:dyDescent="0.25">
      <c r="A12" s="54" t="s">
        <v>19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4">
        <v>0.98</v>
      </c>
      <c r="K12" s="4">
        <v>1.3</v>
      </c>
      <c r="L12" s="4">
        <v>1.3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29.277999999999999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 t="shared" si="2"/>
        <v>0</v>
      </c>
      <c r="AD12" s="4">
        <f t="shared" si="3"/>
        <v>0</v>
      </c>
      <c r="AE12" s="4">
        <f t="shared" si="4"/>
        <v>0</v>
      </c>
      <c r="AF12" s="4">
        <f t="shared" si="5"/>
        <v>0</v>
      </c>
      <c r="AG12" s="8">
        <f t="shared" si="0"/>
        <v>0.97989817704056492</v>
      </c>
      <c r="AH12" s="8">
        <f>'30.06.2017'!AN12</f>
        <v>1.6500008100708004</v>
      </c>
      <c r="AI12" s="8">
        <f t="shared" si="6"/>
        <v>0.98074142916150364</v>
      </c>
      <c r="AJ12" s="8">
        <f>'30.06.2017'!AP12</f>
        <v>1.5958094397882665</v>
      </c>
    </row>
    <row r="13" spans="1:36" x14ac:dyDescent="0.25">
      <c r="A13" s="54" t="s">
        <v>20</v>
      </c>
      <c r="B13" s="4">
        <v>36.872999999999998</v>
      </c>
      <c r="C13" s="4">
        <v>11.788</v>
      </c>
      <c r="D13" s="4">
        <v>0</v>
      </c>
      <c r="E13" s="4">
        <v>36.313000000000002</v>
      </c>
      <c r="F13" s="4">
        <v>7.87</v>
      </c>
      <c r="G13" s="4">
        <v>0</v>
      </c>
      <c r="H13" s="4"/>
      <c r="I13" s="4">
        <v>0.8</v>
      </c>
      <c r="J13" s="4">
        <v>0.8</v>
      </c>
      <c r="K13" s="4">
        <v>1.6</v>
      </c>
      <c r="L13" s="4">
        <v>1.6</v>
      </c>
      <c r="M13" s="4">
        <v>0.96</v>
      </c>
      <c r="N13" s="4">
        <v>0.96</v>
      </c>
      <c r="O13" s="4">
        <v>1.92</v>
      </c>
      <c r="P13" s="4">
        <v>1.92</v>
      </c>
      <c r="Q13" s="4">
        <v>25.811</v>
      </c>
      <c r="R13" s="4">
        <v>8.2520000000000007</v>
      </c>
      <c r="S13" s="4">
        <v>0</v>
      </c>
      <c r="T13" s="4">
        <v>53.38</v>
      </c>
      <c r="U13" s="4">
        <v>11.569000000000001</v>
      </c>
      <c r="V13" s="4"/>
      <c r="W13" s="4"/>
      <c r="X13" s="4"/>
      <c r="Y13" s="4"/>
      <c r="Z13" s="4"/>
      <c r="AA13" s="4"/>
      <c r="AB13" s="4"/>
      <c r="AC13" s="4">
        <f t="shared" si="2"/>
        <v>0</v>
      </c>
      <c r="AD13" s="4">
        <f t="shared" si="3"/>
        <v>0</v>
      </c>
      <c r="AE13" s="4">
        <f t="shared" si="4"/>
        <v>0</v>
      </c>
      <c r="AF13" s="4">
        <f t="shared" si="5"/>
        <v>0</v>
      </c>
      <c r="AG13" s="8">
        <f t="shared" si="0"/>
        <v>0.69999728798850114</v>
      </c>
      <c r="AH13" s="8">
        <f>'30.06.2017'!AN13</f>
        <v>1.8509940274233803</v>
      </c>
      <c r="AI13" s="8">
        <f t="shared" si="6"/>
        <v>0.70003393281303028</v>
      </c>
      <c r="AJ13" s="8">
        <f>'30.06.2017'!AP13</f>
        <v>1.8509679775964936</v>
      </c>
    </row>
    <row r="14" spans="1:36" x14ac:dyDescent="0.25">
      <c r="A14" s="54" t="s">
        <v>93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4">
        <v>1.21</v>
      </c>
      <c r="K14" s="4">
        <v>1.3</v>
      </c>
      <c r="L14" s="4">
        <v>1.33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 s="4">
        <f t="shared" si="2"/>
        <v>0</v>
      </c>
      <c r="AD14" s="4">
        <f t="shared" si="3"/>
        <v>0</v>
      </c>
      <c r="AE14" s="4">
        <f t="shared" si="4"/>
        <v>0</v>
      </c>
      <c r="AF14" s="4">
        <f t="shared" si="5"/>
        <v>0</v>
      </c>
      <c r="AG14" s="8">
        <f t="shared" si="0"/>
        <v>1.1520338946782789</v>
      </c>
      <c r="AH14" s="8">
        <f>'30.06.2017'!AN14</f>
        <v>1.5649713867733746</v>
      </c>
      <c r="AI14" s="8">
        <f t="shared" si="6"/>
        <v>1.2099607267705321</v>
      </c>
      <c r="AJ14" s="8">
        <f>'30.06.2017'!AP14</f>
        <v>1.5846913013541426</v>
      </c>
    </row>
    <row r="15" spans="1:36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8"/>
      <c r="AH15" s="8">
        <f>'30.06.2017'!AN15</f>
        <v>1.9382417290989857</v>
      </c>
      <c r="AI15" s="8" t="e">
        <f t="shared" ref="AI15" si="14">(R15+X15)/C15</f>
        <v>#DIV/0!</v>
      </c>
      <c r="AJ15" s="8">
        <f>'30.06.2017'!AP15</f>
        <v>1.9463011641006385</v>
      </c>
    </row>
    <row r="16" spans="1:36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4">
        <v>0.88</v>
      </c>
      <c r="K16" s="4">
        <v>0.91</v>
      </c>
      <c r="L16" s="4">
        <v>0.91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 s="4">
        <f t="shared" si="2"/>
        <v>0.11849604637715984</v>
      </c>
      <c r="AD16" s="4">
        <f t="shared" si="3"/>
        <v>0.11882713454940048</v>
      </c>
      <c r="AE16" s="4">
        <f t="shared" si="4"/>
        <v>7.8722718617255022E-2</v>
      </c>
      <c r="AF16" s="4">
        <f t="shared" si="5"/>
        <v>6.5533099571828804E-2</v>
      </c>
      <c r="AG16" s="8">
        <f t="shared" si="0"/>
        <v>0.99849814896860367</v>
      </c>
      <c r="AH16" s="8">
        <f>'30.06.2017'!AN16</f>
        <v>1.3700012623960274</v>
      </c>
      <c r="AI16" s="8">
        <f t="shared" si="6"/>
        <v>0.95872857770616671</v>
      </c>
      <c r="AJ16" s="8">
        <f>'30.06.2017'!AP16</f>
        <v>1.3699911806434295</v>
      </c>
    </row>
    <row r="17" spans="1:36" x14ac:dyDescent="0.25">
      <c r="A17" s="54" t="s">
        <v>22</v>
      </c>
      <c r="B17" s="4">
        <v>48.48</v>
      </c>
      <c r="C17" s="4">
        <v>6.8789999999999996</v>
      </c>
      <c r="D17" s="4">
        <v>7.4999999999999997E-2</v>
      </c>
      <c r="E17" s="4">
        <v>46.804000000000002</v>
      </c>
      <c r="F17" s="4">
        <v>4.7789999999999999</v>
      </c>
      <c r="G17" s="4"/>
      <c r="H17" s="4"/>
      <c r="I17" s="4">
        <v>1.1399999999999999</v>
      </c>
      <c r="J17" s="4">
        <v>1.68</v>
      </c>
      <c r="K17" s="4">
        <v>1.68</v>
      </c>
      <c r="L17" s="4">
        <v>2.71</v>
      </c>
      <c r="M17" s="4">
        <v>1.3680000000000001</v>
      </c>
      <c r="N17" s="4">
        <v>2.016</v>
      </c>
      <c r="O17" s="4">
        <v>2.016</v>
      </c>
      <c r="P17" s="4">
        <v>3.2519999999999998</v>
      </c>
      <c r="Q17" s="4">
        <v>55.267000000000003</v>
      </c>
      <c r="R17" s="4">
        <v>11.557</v>
      </c>
      <c r="S17" s="4">
        <v>0.126</v>
      </c>
      <c r="T17" s="4">
        <v>78.631</v>
      </c>
      <c r="U17" s="4">
        <v>12.951000000000001</v>
      </c>
      <c r="V17" s="4">
        <v>0</v>
      </c>
      <c r="W17" s="4">
        <v>7.694</v>
      </c>
      <c r="X17" s="4">
        <v>0.33</v>
      </c>
      <c r="Y17" s="4">
        <v>1.9E-2</v>
      </c>
      <c r="Z17" s="4">
        <v>0</v>
      </c>
      <c r="AA17" s="4">
        <v>0</v>
      </c>
      <c r="AB17" s="4">
        <v>0</v>
      </c>
      <c r="AC17" s="4">
        <f t="shared" si="2"/>
        <v>0.15870462046204623</v>
      </c>
      <c r="AD17" s="4">
        <f t="shared" si="3"/>
        <v>0</v>
      </c>
      <c r="AE17" s="4">
        <f t="shared" si="4"/>
        <v>5.0186942766752951E-2</v>
      </c>
      <c r="AF17" s="4">
        <f t="shared" si="5"/>
        <v>0</v>
      </c>
      <c r="AG17" s="8">
        <f t="shared" si="0"/>
        <v>1.2987004950495051</v>
      </c>
      <c r="AH17" s="8">
        <f>'30.06.2017'!AN17</f>
        <v>1.8100011846235859</v>
      </c>
      <c r="AI17" s="8">
        <f t="shared" si="6"/>
        <v>1.7280127925570579</v>
      </c>
      <c r="AJ17" s="8">
        <f>'30.06.2017'!AP17</f>
        <v>2.769924037594953</v>
      </c>
    </row>
    <row r="18" spans="1:36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4">
        <v>0.84</v>
      </c>
      <c r="K18" s="4">
        <v>1.03</v>
      </c>
      <c r="L18" s="4">
        <v>0.84</v>
      </c>
      <c r="M18" s="4">
        <f>I18*1.2</f>
        <v>1.236</v>
      </c>
      <c r="N18" s="4">
        <f>J18*1.2</f>
        <v>1.008</v>
      </c>
      <c r="O18" s="4">
        <f>K18*1.2</f>
        <v>1.236</v>
      </c>
      <c r="P18" s="4">
        <f>L18*1.2</f>
        <v>1.008</v>
      </c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>
        <v>0.84299999999999997</v>
      </c>
      <c r="AB18" s="4"/>
      <c r="AC18" s="4">
        <f t="shared" si="2"/>
        <v>6.9620980531868437E-2</v>
      </c>
      <c r="AD18" s="4">
        <f t="shared" si="3"/>
        <v>3.5452454816255349E-2</v>
      </c>
      <c r="AE18" s="4">
        <f t="shared" si="4"/>
        <v>6.6647452986526398E-2</v>
      </c>
      <c r="AF18" s="4">
        <f t="shared" si="5"/>
        <v>7.6448716786070556E-2</v>
      </c>
      <c r="AG18" s="8">
        <f t="shared" si="0"/>
        <v>0.51169926678465538</v>
      </c>
      <c r="AH18" s="8">
        <f>'30.06.2017'!AN18</f>
        <v>2.0919524648682843</v>
      </c>
      <c r="AI18" s="8">
        <f t="shared" si="6"/>
        <v>0.87509244802366659</v>
      </c>
      <c r="AJ18" s="8">
        <f>'30.06.2017'!AP18</f>
        <v>2.452848878675014</v>
      </c>
    </row>
    <row r="19" spans="1:36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4">
        <v>1.06</v>
      </c>
      <c r="K19" s="4">
        <v>1.64</v>
      </c>
      <c r="L19" s="4">
        <v>1.97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2"/>
        <v>0</v>
      </c>
      <c r="AD19" s="4">
        <f t="shared" si="3"/>
        <v>0</v>
      </c>
      <c r="AE19" s="4">
        <f t="shared" si="4"/>
        <v>0</v>
      </c>
      <c r="AF19" s="4">
        <f t="shared" si="5"/>
        <v>0</v>
      </c>
      <c r="AG19" s="8">
        <f t="shared" si="0"/>
        <v>0.87942701671976364</v>
      </c>
      <c r="AH19" s="8">
        <f>'30.06.2017'!AN19</f>
        <v>2.2481123199768409</v>
      </c>
      <c r="AI19" s="8">
        <f t="shared" si="6"/>
        <v>1.0438565051643804</v>
      </c>
      <c r="AJ19" s="8">
        <f>'30.06.2017'!AP19</f>
        <v>2.2508334010895195</v>
      </c>
    </row>
    <row r="20" spans="1:36" x14ac:dyDescent="0.25">
      <c r="A20" s="54" t="s">
        <v>94</v>
      </c>
      <c r="B20" s="4">
        <v>41.515999999999998</v>
      </c>
      <c r="C20" s="4">
        <v>14.92</v>
      </c>
      <c r="D20" s="4">
        <v>0</v>
      </c>
      <c r="E20" s="4">
        <v>38.89</v>
      </c>
      <c r="F20" s="4">
        <v>13.564</v>
      </c>
      <c r="G20" s="4">
        <v>0</v>
      </c>
      <c r="H20" s="4"/>
      <c r="I20" s="4">
        <v>1</v>
      </c>
      <c r="J20" s="4">
        <v>1</v>
      </c>
      <c r="K20" s="4">
        <v>2.08</v>
      </c>
      <c r="L20" s="4">
        <v>2.08</v>
      </c>
      <c r="M20" s="4">
        <v>1.2</v>
      </c>
      <c r="N20" s="4">
        <v>1.2</v>
      </c>
      <c r="O20" s="4">
        <v>2.496</v>
      </c>
      <c r="P20" s="4">
        <v>2.496</v>
      </c>
      <c r="Q20" s="4">
        <v>40.279000000000003</v>
      </c>
      <c r="R20" s="4">
        <v>14.988</v>
      </c>
      <c r="S20" s="4">
        <v>0</v>
      </c>
      <c r="T20" s="4">
        <v>80.891000000000005</v>
      </c>
      <c r="U20" s="4">
        <v>28.213000000000001</v>
      </c>
      <c r="V20" s="4">
        <v>0</v>
      </c>
      <c r="W20" s="4">
        <v>4.5049999999999999</v>
      </c>
      <c r="X20" s="4">
        <v>1.718</v>
      </c>
      <c r="Y20" s="4">
        <v>0</v>
      </c>
      <c r="Z20" s="4">
        <v>6.2770000000000001</v>
      </c>
      <c r="AA20" s="4">
        <v>2.1869999999999998</v>
      </c>
      <c r="AB20" s="4">
        <v>0</v>
      </c>
      <c r="AC20" s="4">
        <f t="shared" si="2"/>
        <v>0.1085123807688602</v>
      </c>
      <c r="AD20" s="4">
        <f t="shared" si="3"/>
        <v>0.16140395988686038</v>
      </c>
      <c r="AE20" s="4">
        <f t="shared" si="4"/>
        <v>0.11514745308310992</v>
      </c>
      <c r="AF20" s="4">
        <f t="shared" si="5"/>
        <v>0.16123562370982009</v>
      </c>
      <c r="AG20" s="8">
        <f t="shared" si="0"/>
        <v>1.0787166393679548</v>
      </c>
      <c r="AH20" s="8">
        <f>'30.06.2017'!AN20</f>
        <v>1.8710887375382488</v>
      </c>
      <c r="AI20" s="8">
        <f t="shared" si="6"/>
        <v>1.11970509383378</v>
      </c>
      <c r="AJ20" s="8">
        <f>'30.06.2017'!AP20</f>
        <v>1.866425165077036</v>
      </c>
    </row>
    <row r="21" spans="1:36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8"/>
      <c r="AH21" s="8">
        <f>'30.06.2017'!AN21</f>
        <v>1.7058102403385105</v>
      </c>
      <c r="AI21" s="8" t="e">
        <f t="shared" si="6"/>
        <v>#DIV/0!</v>
      </c>
      <c r="AJ21" s="8">
        <f>'30.06.2017'!AP21</f>
        <v>2.1810075576463333</v>
      </c>
    </row>
    <row r="22" spans="1:36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R22/C22</f>
        <v>0.94025494872921966</v>
      </c>
      <c r="K22" s="7">
        <f>T22/E22</f>
        <v>1.6651235270605973</v>
      </c>
      <c r="L22" s="7">
        <f>U22/F22</f>
        <v>2.1628588419743742</v>
      </c>
      <c r="M22" s="8">
        <f>I22*1.2</f>
        <v>1.0533287438244108</v>
      </c>
      <c r="N22" s="8">
        <f>J22*1.2</f>
        <v>1.1283059384750636</v>
      </c>
      <c r="O22" s="8">
        <f>K22*1.2</f>
        <v>1.9981482324727167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 s="4">
        <f t="shared" si="2"/>
        <v>5.9174293350611491E-3</v>
      </c>
      <c r="AD22" s="4">
        <f t="shared" si="3"/>
        <v>5.889227873654812E-3</v>
      </c>
      <c r="AE22" s="4">
        <f t="shared" si="4"/>
        <v>1.4628205774898577E-3</v>
      </c>
      <c r="AF22" s="4">
        <f t="shared" si="5"/>
        <v>9.4609936746499425E-4</v>
      </c>
      <c r="AG22" s="8">
        <f t="shared" si="0"/>
        <v>0.88369138252207025</v>
      </c>
      <c r="AH22" s="8">
        <f>'30.06.2017'!AN22</f>
        <v>1.9500116561761081</v>
      </c>
      <c r="AI22" s="8">
        <f t="shared" si="6"/>
        <v>0.94171776930670958</v>
      </c>
      <c r="AJ22" s="8">
        <f>'30.06.2017'!AP22</f>
        <v>1.9500646830530399</v>
      </c>
    </row>
    <row r="23" spans="1:36" x14ac:dyDescent="0.25">
      <c r="A23" s="54" t="s">
        <v>27</v>
      </c>
      <c r="B23" s="4">
        <v>27.053999999999998</v>
      </c>
      <c r="C23" s="4">
        <v>8.9260000000000002</v>
      </c>
      <c r="D23" s="4">
        <v>0</v>
      </c>
      <c r="E23" s="4">
        <v>24.202999999999999</v>
      </c>
      <c r="F23" s="4">
        <v>3.0680000000000001</v>
      </c>
      <c r="G23" s="4">
        <v>0</v>
      </c>
      <c r="H23" s="4"/>
      <c r="I23" s="4">
        <v>0.8</v>
      </c>
      <c r="J23" s="4">
        <v>0.8</v>
      </c>
      <c r="K23" s="4">
        <v>1.1399999999999999</v>
      </c>
      <c r="L23" s="4">
        <v>1.1399999999999999</v>
      </c>
      <c r="M23" s="4">
        <v>0.96</v>
      </c>
      <c r="N23" s="4">
        <v>0.96</v>
      </c>
      <c r="O23" s="4">
        <v>1.37</v>
      </c>
      <c r="P23" s="4">
        <v>1.37</v>
      </c>
      <c r="Q23" s="4">
        <v>20.622</v>
      </c>
      <c r="R23" s="4">
        <v>8.1769999999999996</v>
      </c>
      <c r="S23" s="4">
        <v>0</v>
      </c>
      <c r="T23" s="4">
        <v>26.148</v>
      </c>
      <c r="U23" s="4">
        <v>4.976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f t="shared" si="2"/>
        <v>0</v>
      </c>
      <c r="AD23" s="4">
        <f t="shared" si="3"/>
        <v>0</v>
      </c>
      <c r="AE23" s="4">
        <f t="shared" si="4"/>
        <v>0</v>
      </c>
      <c r="AF23" s="4">
        <f t="shared" si="5"/>
        <v>0</v>
      </c>
      <c r="AG23" s="8">
        <f t="shared" si="0"/>
        <v>0.76225327123530717</v>
      </c>
      <c r="AH23" s="8">
        <f>'30.06.2017'!AN23</f>
        <v>1.6938168328540664</v>
      </c>
      <c r="AI23" s="8">
        <f t="shared" si="6"/>
        <v>0.9160878332959892</v>
      </c>
      <c r="AJ23" s="8">
        <f>'30.06.2017'!AP23</f>
        <v>1.6161976780142242</v>
      </c>
    </row>
    <row r="24" spans="1:36" x14ac:dyDescent="0.25">
      <c r="A24" s="54" t="s">
        <v>95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4">
        <v>1.1100000000000001</v>
      </c>
      <c r="K24" s="4">
        <v>1.42</v>
      </c>
      <c r="L24" s="4">
        <v>1.42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2"/>
        <v>0</v>
      </c>
      <c r="AD24" s="4">
        <f t="shared" si="3"/>
        <v>0</v>
      </c>
      <c r="AE24" s="4">
        <f t="shared" si="4"/>
        <v>0</v>
      </c>
      <c r="AF24" s="4">
        <f t="shared" si="5"/>
        <v>0</v>
      </c>
      <c r="AG24" s="8">
        <f t="shared" si="0"/>
        <v>1.0845812438757276</v>
      </c>
      <c r="AH24" s="8">
        <f>'30.06.2017'!AN24</f>
        <v>2.1268057070358579</v>
      </c>
      <c r="AI24" s="8">
        <f t="shared" si="6"/>
        <v>1.080019864260884</v>
      </c>
      <c r="AJ24" s="8">
        <f>'30.06.2017'!AP24</f>
        <v>2.5805397312299152</v>
      </c>
    </row>
    <row r="25" spans="1:36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4">
        <f>ROUND((R25/C25),3)</f>
        <v>0.76200000000000001</v>
      </c>
      <c r="K25" s="4">
        <f>ROUND((T25/E25),3)</f>
        <v>1.2130000000000001</v>
      </c>
      <c r="L25" s="4">
        <f>ROUND((U25/F25),3)</f>
        <v>1.698</v>
      </c>
      <c r="M25" s="7">
        <f>I25*1.2</f>
        <v>0.91439999999999999</v>
      </c>
      <c r="N25" s="7">
        <f>J25*1.2</f>
        <v>0.91439999999999999</v>
      </c>
      <c r="O25" s="7">
        <f>K25*1.2</f>
        <v>1.4556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 s="4">
        <f t="shared" si="2"/>
        <v>0.10616369895976012</v>
      </c>
      <c r="AD25" s="4">
        <f t="shared" si="3"/>
        <v>0.10538616644262495</v>
      </c>
      <c r="AE25" s="4">
        <f t="shared" si="4"/>
        <v>0.17103031745559491</v>
      </c>
      <c r="AF25" s="4">
        <f t="shared" si="5"/>
        <v>0.16326458289035367</v>
      </c>
      <c r="AG25" s="8">
        <f t="shared" si="0"/>
        <v>0.867745159737904</v>
      </c>
      <c r="AH25" s="8">
        <f>'30.06.2017'!AN25</f>
        <v>1.1500735060093057</v>
      </c>
      <c r="AI25" s="8">
        <f t="shared" si="6"/>
        <v>0.93286424087352371</v>
      </c>
      <c r="AJ25" s="8">
        <f>'30.06.2017'!AP25</f>
        <v>1.4962917720966757</v>
      </c>
    </row>
    <row r="26" spans="1:36" x14ac:dyDescent="0.25">
      <c r="A26" s="54" t="s">
        <v>96</v>
      </c>
      <c r="B26" s="4">
        <v>65.808000000000007</v>
      </c>
      <c r="C26" s="4">
        <v>30.744</v>
      </c>
      <c r="D26" s="4">
        <v>0</v>
      </c>
      <c r="E26" s="4">
        <v>62.63</v>
      </c>
      <c r="F26" s="4">
        <v>20.655000000000001</v>
      </c>
      <c r="G26" s="4"/>
      <c r="H26" s="4"/>
      <c r="I26" s="4">
        <v>0.89</v>
      </c>
      <c r="J26" s="4">
        <v>1.28</v>
      </c>
      <c r="K26" s="4">
        <v>0.89</v>
      </c>
      <c r="L26" s="4">
        <v>1.28</v>
      </c>
      <c r="M26" s="4">
        <v>1.0680000000000001</v>
      </c>
      <c r="N26" s="4">
        <v>1.536</v>
      </c>
      <c r="O26" s="4">
        <v>1.0680000000000001</v>
      </c>
      <c r="P26" s="4">
        <v>1.536</v>
      </c>
      <c r="Q26" s="4">
        <v>58.569000000000003</v>
      </c>
      <c r="R26" s="4">
        <v>39.351999999999997</v>
      </c>
      <c r="S26" s="4">
        <v>0</v>
      </c>
      <c r="T26" s="4">
        <v>56.006</v>
      </c>
      <c r="U26" s="4">
        <v>30.353000000000002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2"/>
        <v>0</v>
      </c>
      <c r="AD26" s="4">
        <f t="shared" si="3"/>
        <v>0</v>
      </c>
      <c r="AE26" s="4">
        <f t="shared" si="4"/>
        <v>0</v>
      </c>
      <c r="AF26" s="4">
        <f t="shared" si="5"/>
        <v>0</v>
      </c>
      <c r="AG26" s="8">
        <f t="shared" si="0"/>
        <v>0.88999817651349378</v>
      </c>
      <c r="AH26" s="8">
        <f>'30.06.2017'!AN26</f>
        <v>1.3761714608982154</v>
      </c>
      <c r="AI26" s="8">
        <f t="shared" si="6"/>
        <v>1.2799895914650012</v>
      </c>
      <c r="AJ26" s="8">
        <f>'30.06.2017'!AP26</f>
        <v>1.2712061438114775</v>
      </c>
    </row>
    <row r="27" spans="1:36" x14ac:dyDescent="0.25">
      <c r="A27" s="54" t="s">
        <v>110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4">
        <v>0.75</v>
      </c>
      <c r="K27" s="4">
        <v>1.24</v>
      </c>
      <c r="L27" s="4">
        <v>1.24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f t="shared" ref="AC27" si="15">W27/B27</f>
        <v>0</v>
      </c>
      <c r="AD27" s="4">
        <f t="shared" ref="AD27" si="16">Z27/E27</f>
        <v>0</v>
      </c>
      <c r="AE27" s="4">
        <f t="shared" ref="AE27" si="17">(X27+Y27)/(C27+D27)</f>
        <v>0</v>
      </c>
      <c r="AF27" s="4">
        <f t="shared" ref="AF27" si="18">(AA27+AB27)/(F27+G27)</f>
        <v>0</v>
      </c>
      <c r="AG27" s="8">
        <f t="shared" ref="AG27" si="19">(Q27+W27)/B27</f>
        <v>0.75615624673314896</v>
      </c>
      <c r="AH27" s="8">
        <f>'30.06.2017'!AN27</f>
        <v>1.7755148019645834</v>
      </c>
      <c r="AI27" s="8">
        <f t="shared" ref="AI27" si="20">(R27+X27)/C27</f>
        <v>0.65771646125267458</v>
      </c>
      <c r="AJ27" s="8">
        <f>'30.06.2017'!AP27</f>
        <v>1.7682709447415328</v>
      </c>
    </row>
    <row r="28" spans="1:36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4">
        <v>0.75</v>
      </c>
      <c r="K28" s="4">
        <v>1.24</v>
      </c>
      <c r="L28" s="4">
        <v>1.24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f t="shared" si="2"/>
        <v>0</v>
      </c>
      <c r="AD28" s="4">
        <f t="shared" si="3"/>
        <v>0</v>
      </c>
      <c r="AE28" s="4">
        <f t="shared" si="4"/>
        <v>0</v>
      </c>
      <c r="AF28" s="4">
        <f t="shared" si="5"/>
        <v>0</v>
      </c>
      <c r="AG28" s="8">
        <f t="shared" si="0"/>
        <v>0.75615624673314896</v>
      </c>
      <c r="AH28" s="8">
        <f>'30.06.2017'!AN28</f>
        <v>1.389907523689919</v>
      </c>
      <c r="AI28" s="8">
        <f t="shared" si="6"/>
        <v>0.65771646125267458</v>
      </c>
      <c r="AJ28" s="8">
        <f>'30.06.2017'!AP28</f>
        <v>1.5666867307661845</v>
      </c>
    </row>
    <row r="29" spans="1:36" x14ac:dyDescent="0.25">
      <c r="A29" s="54" t="s">
        <v>29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4">
        <v>1.05</v>
      </c>
      <c r="K29" s="4">
        <v>1.2</v>
      </c>
      <c r="L29" s="4">
        <v>1.35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2"/>
        <v>0</v>
      </c>
      <c r="AD29" s="4">
        <f t="shared" si="3"/>
        <v>0</v>
      </c>
      <c r="AE29" s="4">
        <f t="shared" si="4"/>
        <v>0</v>
      </c>
      <c r="AF29" s="4">
        <f t="shared" si="5"/>
        <v>0</v>
      </c>
      <c r="AG29" s="8">
        <f>(Q29+W29)/B29</f>
        <v>0.94997561885093085</v>
      </c>
      <c r="AH29" s="8">
        <f>'30.06.2017'!AN29</f>
        <v>1.4868333014719939</v>
      </c>
      <c r="AI29" s="8">
        <f t="shared" si="6"/>
        <v>1.0500039249548629</v>
      </c>
      <c r="AJ29" s="8">
        <f>'30.06.2017'!AP29</f>
        <v>1.0705610910974832</v>
      </c>
    </row>
    <row r="30" spans="1:36" x14ac:dyDescent="0.25">
      <c r="A30" s="55" t="s">
        <v>97</v>
      </c>
      <c r="B30" s="4">
        <v>86.088999999999999</v>
      </c>
      <c r="C30" s="4">
        <v>29.715</v>
      </c>
      <c r="D30" s="4">
        <v>1.278</v>
      </c>
      <c r="E30" s="4">
        <v>82.031999999999996</v>
      </c>
      <c r="F30" s="4">
        <v>161.767</v>
      </c>
      <c r="G30" s="4">
        <v>6.4000000000000001E-2</v>
      </c>
      <c r="H30" s="4"/>
      <c r="I30" s="4">
        <v>0.62</v>
      </c>
      <c r="J30" s="4">
        <v>0.9</v>
      </c>
      <c r="K30" s="4">
        <v>1.22</v>
      </c>
      <c r="L30" s="4">
        <v>1.38</v>
      </c>
      <c r="M30" s="4">
        <f>I30*1.2</f>
        <v>0.74399999999999999</v>
      </c>
      <c r="N30" s="4">
        <f>J30*1.2</f>
        <v>1.08</v>
      </c>
      <c r="O30" s="4">
        <f>K30*1.2</f>
        <v>1.464</v>
      </c>
      <c r="P30" s="4">
        <f>L30*1.2</f>
        <v>1.6559999999999999</v>
      </c>
      <c r="Q30" s="4">
        <v>53.636000000000003</v>
      </c>
      <c r="R30" s="4">
        <v>26.614999999999998</v>
      </c>
      <c r="S30" s="4">
        <v>1.1499999999999999</v>
      </c>
      <c r="T30" s="4">
        <v>100.179</v>
      </c>
      <c r="U30" s="4">
        <v>239.465</v>
      </c>
      <c r="V30" s="4">
        <v>8.7999999999999995E-2</v>
      </c>
      <c r="W30" s="4"/>
      <c r="X30" s="4"/>
      <c r="Y30" s="4"/>
      <c r="Z30" s="4"/>
      <c r="AA30" s="4"/>
      <c r="AB30" s="4"/>
      <c r="AC30" s="4">
        <f t="shared" si="2"/>
        <v>0</v>
      </c>
      <c r="AD30" s="4">
        <f t="shared" si="3"/>
        <v>0</v>
      </c>
      <c r="AE30" s="4">
        <f t="shared" si="4"/>
        <v>0</v>
      </c>
      <c r="AF30" s="4">
        <f t="shared" si="5"/>
        <v>0</v>
      </c>
      <c r="AG30" s="8">
        <f t="shared" ref="AG30:AG48" si="21">(Q30+W30)/B30</f>
        <v>0.62302965535666577</v>
      </c>
      <c r="AH30" s="8">
        <f>'30.06.2017'!AN30</f>
        <v>1.0500013575029188</v>
      </c>
      <c r="AI30" s="8">
        <f t="shared" si="6"/>
        <v>0.89567558472152109</v>
      </c>
      <c r="AJ30" s="8">
        <f>'30.06.2017'!AP30</f>
        <v>1.049999735044592</v>
      </c>
    </row>
    <row r="31" spans="1:36" x14ac:dyDescent="0.25">
      <c r="A31" s="54" t="s">
        <v>30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4">
        <v>0.76400000000000001</v>
      </c>
      <c r="K31" s="4">
        <v>0.64500000000000002</v>
      </c>
      <c r="L31" s="4">
        <v>0.64500000000000002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 s="4">
        <f t="shared" si="2"/>
        <v>0</v>
      </c>
      <c r="AD31" s="4">
        <f t="shared" si="3"/>
        <v>0</v>
      </c>
      <c r="AE31" s="4">
        <f t="shared" si="4"/>
        <v>0</v>
      </c>
      <c r="AF31" s="4">
        <f t="shared" si="5"/>
        <v>0</v>
      </c>
      <c r="AG31" s="8">
        <f t="shared" si="21"/>
        <v>0.76399873769748139</v>
      </c>
      <c r="AH31" s="8">
        <f>'30.06.2017'!AN31</f>
        <v>1.1400012145503127</v>
      </c>
      <c r="AI31" s="8">
        <f t="shared" si="6"/>
        <v>0.76400345399595515</v>
      </c>
      <c r="AJ31" s="8">
        <f>'30.06.2017'!AP31</f>
        <v>1.139998809027571</v>
      </c>
    </row>
    <row r="32" spans="1:36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8"/>
      <c r="AH32" s="8">
        <f>'30.06.2017'!AN32</f>
        <v>2.0695733294054106</v>
      </c>
      <c r="AI32" s="8" t="e">
        <f t="shared" ref="AI32" si="22">(R32+X32)/C32</f>
        <v>#DIV/0!</v>
      </c>
      <c r="AJ32" s="8">
        <f>'30.06.2017'!AP32</f>
        <v>2.3567528212595561</v>
      </c>
    </row>
    <row r="33" spans="1:36" x14ac:dyDescent="0.25">
      <c r="A33" s="54" t="s">
        <v>107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8"/>
      <c r="AH33" s="8">
        <f>'30.06.2017'!AN33</f>
        <v>1.3068181818181819</v>
      </c>
      <c r="AI33" s="8" t="e">
        <f t="shared" ref="AI33" si="23">(R33+X33)/C33</f>
        <v>#DIV/0!</v>
      </c>
      <c r="AJ33" s="8">
        <f>'30.06.2017'!AP33</f>
        <v>1.2973154362416106</v>
      </c>
    </row>
    <row r="34" spans="1:36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4">
        <v>0.71</v>
      </c>
      <c r="K34" s="4">
        <v>0.94</v>
      </c>
      <c r="L34" s="4">
        <v>0.94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2"/>
        <v>0</v>
      </c>
      <c r="AD34" s="4">
        <f t="shared" si="3"/>
        <v>0</v>
      </c>
      <c r="AE34" s="4">
        <f t="shared" si="4"/>
        <v>0</v>
      </c>
      <c r="AF34" s="4">
        <f t="shared" si="5"/>
        <v>0</v>
      </c>
      <c r="AG34" s="8">
        <f t="shared" si="21"/>
        <v>0.72615968478812642</v>
      </c>
      <c r="AH34" s="8">
        <f>'30.06.2017'!AN34</f>
        <v>1.2997844429389664</v>
      </c>
      <c r="AI34" s="8">
        <f t="shared" si="6"/>
        <v>0.71665866739007955</v>
      </c>
      <c r="AJ34" s="8">
        <f>'30.06.2017'!AP34</f>
        <v>2.0682045764113921</v>
      </c>
    </row>
    <row r="35" spans="1:36" x14ac:dyDescent="0.25">
      <c r="A35" s="54" t="s">
        <v>32</v>
      </c>
      <c r="B35" s="4">
        <v>64.039000000000001</v>
      </c>
      <c r="C35" s="4">
        <v>43.48</v>
      </c>
      <c r="D35" s="4"/>
      <c r="E35" s="4">
        <v>50.304000000000002</v>
      </c>
      <c r="F35" s="4">
        <v>116.218</v>
      </c>
      <c r="G35" s="4"/>
      <c r="H35" s="4"/>
      <c r="I35" s="4">
        <v>1.1399999999999999</v>
      </c>
      <c r="J35" s="4">
        <v>1.29</v>
      </c>
      <c r="K35" s="4">
        <v>1.1399999999999999</v>
      </c>
      <c r="L35" s="4">
        <v>2</v>
      </c>
      <c r="M35" s="4">
        <v>1.3680000000000001</v>
      </c>
      <c r="N35" s="4">
        <v>1.548</v>
      </c>
      <c r="O35" s="4">
        <v>1.3680000000000001</v>
      </c>
      <c r="P35" s="4">
        <v>2.4</v>
      </c>
      <c r="Q35" s="4">
        <v>72.759</v>
      </c>
      <c r="R35" s="4">
        <v>56.183</v>
      </c>
      <c r="S35" s="4"/>
      <c r="T35" s="4">
        <v>57.56</v>
      </c>
      <c r="U35" s="4">
        <v>232.012</v>
      </c>
      <c r="V35" s="4"/>
      <c r="W35" s="4"/>
      <c r="X35" s="4"/>
      <c r="Y35" s="4"/>
      <c r="Z35" s="4"/>
      <c r="AA35" s="4"/>
      <c r="AB35" s="4"/>
      <c r="AC35" s="4">
        <v>0</v>
      </c>
      <c r="AD35" s="4">
        <v>0</v>
      </c>
      <c r="AE35" s="4">
        <v>0</v>
      </c>
      <c r="AF35" s="4">
        <v>0</v>
      </c>
      <c r="AG35" s="8">
        <f t="shared" si="21"/>
        <v>1.1361670232202252</v>
      </c>
      <c r="AH35" s="8">
        <f>'30.06.2017'!AN35</f>
        <v>0.83013972945912096</v>
      </c>
      <c r="AI35" s="8">
        <f t="shared" si="6"/>
        <v>1.2921573137074518</v>
      </c>
      <c r="AJ35" s="8">
        <f>'30.06.2017'!AP35</f>
        <v>1.1274906048358504</v>
      </c>
    </row>
    <row r="36" spans="1:36" x14ac:dyDescent="0.25">
      <c r="A36" s="54" t="s">
        <v>33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4">
        <v>0.89</v>
      </c>
      <c r="K36" s="4">
        <v>0.59</v>
      </c>
      <c r="L36" s="4">
        <v>0.75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2"/>
        <v>0</v>
      </c>
      <c r="AD36" s="4">
        <f t="shared" si="3"/>
        <v>0</v>
      </c>
      <c r="AE36" s="4">
        <f t="shared" si="4"/>
        <v>0</v>
      </c>
      <c r="AF36" s="4">
        <f t="shared" si="5"/>
        <v>0</v>
      </c>
      <c r="AG36" s="8">
        <f t="shared" si="21"/>
        <v>0.76098776051466765</v>
      </c>
      <c r="AH36" s="8">
        <f>'30.06.2017'!AN36</f>
        <v>1.6900061356335945</v>
      </c>
      <c r="AI36" s="8">
        <f t="shared" si="6"/>
        <v>0.89000139840581727</v>
      </c>
      <c r="AJ36" s="8">
        <f>'30.06.2017'!AP36</f>
        <v>2.5563194077207827</v>
      </c>
    </row>
    <row r="37" spans="1:36" x14ac:dyDescent="0.25">
      <c r="A37" s="54" t="s">
        <v>34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4">
        <v>1.69</v>
      </c>
      <c r="K37" s="4">
        <v>1.32</v>
      </c>
      <c r="L37" s="4">
        <v>2.5299999999999998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 s="4">
        <f t="shared" si="2"/>
        <v>0</v>
      </c>
      <c r="AD37" s="4">
        <f t="shared" si="3"/>
        <v>0</v>
      </c>
      <c r="AE37" s="4">
        <f t="shared" si="4"/>
        <v>0</v>
      </c>
      <c r="AF37" s="4">
        <f t="shared" si="5"/>
        <v>0</v>
      </c>
      <c r="AG37" s="8">
        <f t="shared" si="21"/>
        <v>0.91588165515316444</v>
      </c>
      <c r="AH37" s="8">
        <f>'30.06.2017'!AN37</f>
        <v>0.78000010399479591</v>
      </c>
      <c r="AI37" s="8">
        <f t="shared" si="6"/>
        <v>1.540762331838565</v>
      </c>
      <c r="AJ37" s="8">
        <f>'30.06.2017'!AP37</f>
        <v>1.7217267469596855</v>
      </c>
    </row>
    <row r="38" spans="1:36" x14ac:dyDescent="0.25">
      <c r="A38" s="54" t="s">
        <v>35</v>
      </c>
      <c r="B38" s="4">
        <v>6860</v>
      </c>
      <c r="C38" s="4">
        <v>2735</v>
      </c>
      <c r="D38" s="4">
        <v>0</v>
      </c>
      <c r="E38" s="4">
        <v>6832</v>
      </c>
      <c r="F38" s="4">
        <v>5116</v>
      </c>
      <c r="G38" s="4">
        <v>0</v>
      </c>
      <c r="H38" s="4">
        <v>10903</v>
      </c>
      <c r="I38" s="4">
        <v>0.95</v>
      </c>
      <c r="J38" s="4">
        <v>2.3199999999999998</v>
      </c>
      <c r="K38" s="4">
        <v>0.78</v>
      </c>
      <c r="L38" s="4">
        <v>1.72</v>
      </c>
      <c r="M38" s="4">
        <v>1.1399999999999999</v>
      </c>
      <c r="N38" s="4">
        <v>2.78</v>
      </c>
      <c r="O38" s="4">
        <v>0.94</v>
      </c>
      <c r="P38" s="4">
        <v>2.06</v>
      </c>
      <c r="Q38" s="4">
        <v>6517</v>
      </c>
      <c r="R38" s="4">
        <v>5806</v>
      </c>
      <c r="S38" s="4">
        <v>0</v>
      </c>
      <c r="T38" s="4">
        <v>5329</v>
      </c>
      <c r="U38" s="4">
        <v>7493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f t="shared" si="2"/>
        <v>0</v>
      </c>
      <c r="AD38" s="4">
        <f t="shared" si="3"/>
        <v>0</v>
      </c>
      <c r="AE38" s="4">
        <f t="shared" si="4"/>
        <v>0</v>
      </c>
      <c r="AF38" s="4">
        <f t="shared" si="5"/>
        <v>0</v>
      </c>
      <c r="AG38" s="8">
        <f t="shared" si="21"/>
        <v>0.95</v>
      </c>
      <c r="AH38" s="8">
        <f>'30.06.2017'!AN38</f>
        <v>1.1799880491691326</v>
      </c>
      <c r="AI38" s="8">
        <f t="shared" si="6"/>
        <v>2.122851919561243</v>
      </c>
      <c r="AJ38" s="8">
        <f>'30.06.2017'!AP38</f>
        <v>1.3699925404729745</v>
      </c>
    </row>
    <row r="39" spans="1:36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4">
        <v>1.05</v>
      </c>
      <c r="K39" s="4">
        <v>1.1299999999999999</v>
      </c>
      <c r="L39" s="4">
        <v>1.33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f t="shared" si="2"/>
        <v>0</v>
      </c>
      <c r="AD39" s="4">
        <f t="shared" si="3"/>
        <v>0</v>
      </c>
      <c r="AE39" s="4">
        <f t="shared" si="4"/>
        <v>0</v>
      </c>
      <c r="AF39" s="4">
        <f t="shared" si="5"/>
        <v>0</v>
      </c>
      <c r="AG39" s="8">
        <f t="shared" si="21"/>
        <v>0.89198693402935159</v>
      </c>
      <c r="AH39" s="8">
        <f>'30.06.2017'!AN39</f>
        <v>1.0823536969655225</v>
      </c>
      <c r="AI39" s="8">
        <f t="shared" si="6"/>
        <v>1.0499937382592361</v>
      </c>
      <c r="AJ39" s="8">
        <f>'30.06.2017'!AP39</f>
        <v>1.5253607051590388</v>
      </c>
    </row>
    <row r="40" spans="1:36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4">
        <v>0.57999999999999996</v>
      </c>
      <c r="K40" s="4">
        <v>1</v>
      </c>
      <c r="L40" s="4">
        <v>1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 s="4">
        <f t="shared" si="2"/>
        <v>0</v>
      </c>
      <c r="AD40" s="4">
        <f t="shared" si="3"/>
        <v>0</v>
      </c>
      <c r="AE40" s="4">
        <f t="shared" si="4"/>
        <v>0</v>
      </c>
      <c r="AF40" s="4">
        <f t="shared" si="5"/>
        <v>0</v>
      </c>
      <c r="AG40" s="8">
        <f t="shared" si="21"/>
        <v>0.58041581642691309</v>
      </c>
      <c r="AH40" s="8">
        <f>'30.06.2017'!AN40</f>
        <v>2.1339316534345878</v>
      </c>
      <c r="AI40" s="8">
        <f t="shared" si="6"/>
        <v>0.58043368497948133</v>
      </c>
      <c r="AJ40" s="8">
        <f>'30.06.2017'!AP40</f>
        <v>3.0228500022314457</v>
      </c>
    </row>
    <row r="41" spans="1:36" x14ac:dyDescent="0.25">
      <c r="A41" s="54" t="s">
        <v>37</v>
      </c>
      <c r="B41" s="4">
        <v>20.646000000000001</v>
      </c>
      <c r="C41" s="4">
        <v>6.5039999999999996</v>
      </c>
      <c r="D41" s="4">
        <v>0</v>
      </c>
      <c r="E41" s="4">
        <v>19.945</v>
      </c>
      <c r="F41" s="4">
        <v>6.3179999999999996</v>
      </c>
      <c r="G41" s="4">
        <v>0</v>
      </c>
      <c r="H41" s="4"/>
      <c r="I41" s="4">
        <v>0.70399999999999996</v>
      </c>
      <c r="J41" s="4">
        <v>0.70399999999999996</v>
      </c>
      <c r="K41" s="4">
        <v>1.3540000000000001</v>
      </c>
      <c r="L41" s="4">
        <v>1.3540000000000001</v>
      </c>
      <c r="M41" s="4">
        <v>0.84</v>
      </c>
      <c r="N41" s="4">
        <v>0.84</v>
      </c>
      <c r="O41" s="4">
        <v>1.62</v>
      </c>
      <c r="P41" s="4">
        <v>1.62</v>
      </c>
      <c r="Q41" s="4">
        <v>14.535</v>
      </c>
      <c r="R41" s="4">
        <v>4.5789999999999997</v>
      </c>
      <c r="S41" s="4">
        <v>0</v>
      </c>
      <c r="T41" s="4">
        <v>27.006</v>
      </c>
      <c r="U41" s="4">
        <v>8.5540000000000003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f t="shared" si="2"/>
        <v>0</v>
      </c>
      <c r="AD41" s="4">
        <f t="shared" si="3"/>
        <v>0</v>
      </c>
      <c r="AE41" s="4">
        <f t="shared" si="4"/>
        <v>0</v>
      </c>
      <c r="AF41" s="4">
        <f t="shared" si="5"/>
        <v>0</v>
      </c>
      <c r="AG41" s="8">
        <f t="shared" si="21"/>
        <v>0.70401046207497819</v>
      </c>
      <c r="AH41" s="8">
        <f>'30.06.2017'!AN41</f>
        <v>2.1559583045799586</v>
      </c>
      <c r="AI41" s="8">
        <f t="shared" si="6"/>
        <v>0.70402829028290281</v>
      </c>
      <c r="AJ41" s="8">
        <f>'30.06.2017'!AP41</f>
        <v>2.1592693021264453</v>
      </c>
    </row>
    <row r="42" spans="1:36" x14ac:dyDescent="0.25">
      <c r="A42" s="54" t="s">
        <v>38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4">
        <v>0.96299999999999997</v>
      </c>
      <c r="K42" s="4">
        <v>0.90300000000000002</v>
      </c>
      <c r="L42" s="4">
        <v>1.052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2"/>
        <v>0</v>
      </c>
      <c r="AD42" s="4">
        <f t="shared" si="3"/>
        <v>0</v>
      </c>
      <c r="AE42" s="4">
        <f t="shared" si="4"/>
        <v>0</v>
      </c>
      <c r="AF42" s="4">
        <f t="shared" si="5"/>
        <v>0</v>
      </c>
      <c r="AG42" s="8">
        <f t="shared" si="21"/>
        <v>0.79768577372009708</v>
      </c>
      <c r="AH42" s="8">
        <f>'30.06.2017'!AN42</f>
        <v>1.2551858142886556</v>
      </c>
      <c r="AI42" s="8">
        <f t="shared" si="6"/>
        <v>0.95315272684254126</v>
      </c>
      <c r="AJ42" s="8">
        <f>'30.06.2017'!AP42</f>
        <v>1.3726669089227312</v>
      </c>
    </row>
    <row r="43" spans="1:36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4">
        <v>1.01</v>
      </c>
      <c r="K43" s="4">
        <v>1.18</v>
      </c>
      <c r="L43" s="4">
        <v>1.18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 s="4">
        <f t="shared" si="2"/>
        <v>0</v>
      </c>
      <c r="AD43" s="4">
        <f t="shared" si="3"/>
        <v>0</v>
      </c>
      <c r="AE43" s="4">
        <f t="shared" si="4"/>
        <v>0</v>
      </c>
      <c r="AF43" s="4">
        <f t="shared" si="5"/>
        <v>0</v>
      </c>
      <c r="AG43" s="8">
        <f t="shared" si="21"/>
        <v>1.0076549220165065</v>
      </c>
      <c r="AH43" s="8">
        <f>'30.06.2017'!AN43</f>
        <v>1</v>
      </c>
      <c r="AI43" s="8">
        <f t="shared" si="6"/>
        <v>1.0085282298863867</v>
      </c>
      <c r="AJ43" s="8">
        <f>'30.06.2017'!AP43</f>
        <v>1</v>
      </c>
    </row>
    <row r="44" spans="1:36" x14ac:dyDescent="0.25">
      <c r="A44" s="54" t="s">
        <v>111</v>
      </c>
      <c r="B44" s="4">
        <v>25.544</v>
      </c>
      <c r="C44" s="4">
        <v>8.86</v>
      </c>
      <c r="D44" s="4">
        <v>0</v>
      </c>
      <c r="E44" s="4">
        <v>24.933</v>
      </c>
      <c r="F44" s="4">
        <v>11.036</v>
      </c>
      <c r="G44" s="4">
        <v>0</v>
      </c>
      <c r="H44" s="4"/>
      <c r="I44" s="4">
        <v>0.77</v>
      </c>
      <c r="J44" s="4">
        <v>0.77</v>
      </c>
      <c r="K44" s="4">
        <v>0.95</v>
      </c>
      <c r="L44" s="4">
        <v>0.95</v>
      </c>
      <c r="M44" s="4">
        <v>0.92</v>
      </c>
      <c r="N44" s="4">
        <v>0.92</v>
      </c>
      <c r="O44" s="4">
        <v>1.1399999999999999</v>
      </c>
      <c r="P44" s="4">
        <v>1.1399999999999999</v>
      </c>
      <c r="Q44" s="4">
        <v>19.747</v>
      </c>
      <c r="R44" s="4">
        <v>6.851</v>
      </c>
      <c r="S44" s="4">
        <v>0</v>
      </c>
      <c r="T44" s="4">
        <v>23.736000000000001</v>
      </c>
      <c r="U44" s="4">
        <v>10.506</v>
      </c>
      <c r="V44" s="4">
        <v>0</v>
      </c>
      <c r="W44" s="4"/>
      <c r="X44" s="4"/>
      <c r="Y44" s="4"/>
      <c r="Z44" s="4"/>
      <c r="AA44" s="4"/>
      <c r="AB44" s="4"/>
      <c r="AC44" s="4">
        <f t="shared" ref="AC44" si="24">W44/B44</f>
        <v>0</v>
      </c>
      <c r="AD44" s="4">
        <f t="shared" ref="AD44" si="25">Z44/E44</f>
        <v>0</v>
      </c>
      <c r="AE44" s="4">
        <f t="shared" ref="AE44" si="26">(X44+Y44)/(C44+D44)</f>
        <v>0</v>
      </c>
      <c r="AF44" s="4">
        <f t="shared" ref="AF44" si="27">(AA44+AB44)/(F44+G44)</f>
        <v>0</v>
      </c>
      <c r="AG44" s="8">
        <f t="shared" ref="AG44" si="28">(Q44+W44)/B44</f>
        <v>0.7730582524271844</v>
      </c>
      <c r="AH44" s="8">
        <f>'30.06.2017'!AN44</f>
        <v>1.9149595712498366</v>
      </c>
      <c r="AI44" s="8">
        <f t="shared" ref="AI44" si="29">(R44+X44)/C44</f>
        <v>0.77325056433408579</v>
      </c>
      <c r="AJ44" s="8">
        <f>'30.06.2017'!AP44</f>
        <v>1.9150187734668336</v>
      </c>
    </row>
    <row r="45" spans="1:36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11.036</v>
      </c>
      <c r="G45" s="4">
        <v>0</v>
      </c>
      <c r="H45" s="4"/>
      <c r="I45" s="4">
        <v>0.77</v>
      </c>
      <c r="J45" s="4">
        <v>0.77</v>
      </c>
      <c r="K45" s="4">
        <v>0.95</v>
      </c>
      <c r="L45" s="4">
        <v>0.95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 s="4">
        <f t="shared" si="2"/>
        <v>0</v>
      </c>
      <c r="AD45" s="4">
        <f t="shared" si="3"/>
        <v>0</v>
      </c>
      <c r="AE45" s="4">
        <f t="shared" si="4"/>
        <v>0</v>
      </c>
      <c r="AF45" s="4">
        <f t="shared" si="5"/>
        <v>0</v>
      </c>
      <c r="AG45" s="8">
        <f t="shared" si="21"/>
        <v>0.7730582524271844</v>
      </c>
      <c r="AH45" s="8">
        <f>'30.06.2017'!AN45</f>
        <v>1.5499705014749263</v>
      </c>
      <c r="AI45" s="8">
        <f t="shared" si="6"/>
        <v>0.77325056433408579</v>
      </c>
      <c r="AJ45" s="8">
        <f>'30.06.2017'!AP45</f>
        <v>1.5498802873104547</v>
      </c>
    </row>
    <row r="46" spans="1:36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4">
        <v>0.93</v>
      </c>
      <c r="K46" s="4">
        <v>1.65</v>
      </c>
      <c r="L46" s="4">
        <v>1.65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3">
        <v>7.0170000000000003</v>
      </c>
      <c r="X46" s="4">
        <v>6.7000000000000004E-2</v>
      </c>
      <c r="Y46" s="4">
        <v>3.0000000000000001E-3</v>
      </c>
      <c r="Z46" s="4">
        <v>2.6960000000000002</v>
      </c>
      <c r="AA46" s="4">
        <v>0.315</v>
      </c>
      <c r="AB46" s="4">
        <v>0</v>
      </c>
      <c r="AC46" s="4">
        <f t="shared" si="2"/>
        <v>1.1428338762214985</v>
      </c>
      <c r="AD46" s="4">
        <f t="shared" si="3"/>
        <v>1.1399577167019028</v>
      </c>
      <c r="AE46" s="4">
        <f t="shared" si="4"/>
        <v>5.1736881005173693E-2</v>
      </c>
      <c r="AF46" s="4">
        <f t="shared" si="5"/>
        <v>6.0287081339712924E-2</v>
      </c>
      <c r="AG46" s="8">
        <f t="shared" si="21"/>
        <v>2.0729641693811081</v>
      </c>
      <c r="AH46" s="8">
        <f>'30.06.2017'!AN46</f>
        <v>5.7048700109849877</v>
      </c>
      <c r="AI46" s="8">
        <f t="shared" si="6"/>
        <v>0.98036253776435045</v>
      </c>
      <c r="AJ46" s="8">
        <f>'30.06.2017'!AP46</f>
        <v>3.0673035171515415</v>
      </c>
    </row>
    <row r="47" spans="1:36" x14ac:dyDescent="0.25">
      <c r="A47" s="54" t="s">
        <v>98</v>
      </c>
      <c r="B47" s="4">
        <v>274.10300000000001</v>
      </c>
      <c r="C47" s="4">
        <v>56.46</v>
      </c>
      <c r="D47" s="4">
        <v>0</v>
      </c>
      <c r="E47" s="4">
        <v>267.08100000000002</v>
      </c>
      <c r="F47" s="4">
        <v>65.215000000000003</v>
      </c>
      <c r="G47" s="4">
        <v>0</v>
      </c>
      <c r="H47" s="4"/>
      <c r="I47" s="4">
        <v>1.25</v>
      </c>
      <c r="J47" s="4">
        <v>1.47</v>
      </c>
      <c r="K47" s="4">
        <v>1.95</v>
      </c>
      <c r="L47" s="4">
        <v>2.2000000000000002</v>
      </c>
      <c r="M47" s="4">
        <v>1.5</v>
      </c>
      <c r="N47" s="4">
        <v>1.76</v>
      </c>
      <c r="O47" s="4">
        <v>2.34</v>
      </c>
      <c r="P47" s="4">
        <v>2.64</v>
      </c>
      <c r="Q47" s="4">
        <v>343.35399999999998</v>
      </c>
      <c r="R47" s="4">
        <v>92.013000000000005</v>
      </c>
      <c r="S47" s="4">
        <v>0</v>
      </c>
      <c r="T47" s="4">
        <v>495.00299999999999</v>
      </c>
      <c r="U47" s="4">
        <v>120.42400000000001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f t="shared" si="2"/>
        <v>0</v>
      </c>
      <c r="AD47" s="4">
        <f t="shared" si="3"/>
        <v>0</v>
      </c>
      <c r="AE47" s="4">
        <f t="shared" si="4"/>
        <v>0</v>
      </c>
      <c r="AF47" s="4">
        <f t="shared" si="5"/>
        <v>0</v>
      </c>
      <c r="AG47" s="8">
        <f t="shared" si="21"/>
        <v>1.2526459031823802</v>
      </c>
      <c r="AH47" s="8">
        <f>'30.06.2017'!AN47</f>
        <v>1.9387942881042002</v>
      </c>
      <c r="AI47" s="8">
        <f t="shared" si="6"/>
        <v>1.629702444208289</v>
      </c>
      <c r="AJ47" s="8">
        <f>'30.06.2017'!AP47</f>
        <v>2.1778567847212726</v>
      </c>
    </row>
    <row r="48" spans="1:36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4">
        <v>0.77</v>
      </c>
      <c r="K48" s="4">
        <v>0.99</v>
      </c>
      <c r="L48" s="4">
        <v>0.99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f t="shared" si="2"/>
        <v>0</v>
      </c>
      <c r="AD48" s="4">
        <f t="shared" si="3"/>
        <v>0</v>
      </c>
      <c r="AE48" s="4">
        <f t="shared" si="4"/>
        <v>0</v>
      </c>
      <c r="AF48" s="4">
        <f t="shared" si="5"/>
        <v>0</v>
      </c>
      <c r="AG48" s="8">
        <f t="shared" si="21"/>
        <v>0.75755637294098832</v>
      </c>
      <c r="AH48" s="8">
        <f>'30.06.2017'!AN48</f>
        <v>0.61508250706303658</v>
      </c>
      <c r="AI48" s="8">
        <f t="shared" si="6"/>
        <v>0.76044728434504794</v>
      </c>
      <c r="AJ48" s="8">
        <f>'30.06.2017'!AP48</f>
        <v>0.46228570754364506</v>
      </c>
    </row>
    <row r="49" spans="1:36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4">
        <v>0.77</v>
      </c>
      <c r="K49" s="4">
        <v>0.99</v>
      </c>
      <c r="L49" s="4">
        <v>0.99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f t="shared" ref="AC49" si="30">W49/B49</f>
        <v>0</v>
      </c>
      <c r="AD49" s="4">
        <f t="shared" ref="AD49" si="31">Z49/E49</f>
        <v>0</v>
      </c>
      <c r="AE49" s="4">
        <f t="shared" ref="AE49" si="32">(X49+Y49)/(C49+D49)</f>
        <v>0</v>
      </c>
      <c r="AF49" s="4">
        <f t="shared" ref="AF49" si="33">(AA49+AB49)/(F49+G49)</f>
        <v>0</v>
      </c>
      <c r="AG49" s="8">
        <f t="shared" ref="AG49" si="34">(Q49+W49)/B49</f>
        <v>0.75755637294098832</v>
      </c>
      <c r="AH49" s="8">
        <f>'30.06.2017'!AN49</f>
        <v>1.2499805613871393</v>
      </c>
      <c r="AI49" s="8">
        <f t="shared" ref="AI49" si="35">(R49+X49)/C49</f>
        <v>0.76044728434504794</v>
      </c>
      <c r="AJ49" s="8">
        <f>'30.06.2017'!AP49</f>
        <v>1.2499179520840169</v>
      </c>
    </row>
    <row r="50" spans="1:36" x14ac:dyDescent="0.25">
      <c r="A50" s="54" t="s">
        <v>99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4">
        <v>0.77</v>
      </c>
      <c r="K50" s="4">
        <v>0.99</v>
      </c>
      <c r="L50" s="4">
        <v>0.99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f t="shared" ref="AC50" si="36">W50/B50</f>
        <v>0</v>
      </c>
      <c r="AD50" s="4">
        <f t="shared" ref="AD50" si="37">Z50/E50</f>
        <v>0</v>
      </c>
      <c r="AE50" s="4">
        <f t="shared" ref="AE50" si="38">(X50+Y50)/(C50+D50)</f>
        <v>0</v>
      </c>
      <c r="AF50" s="4">
        <f t="shared" ref="AF50" si="39">(AA50+AB50)/(F50+G50)</f>
        <v>0</v>
      </c>
      <c r="AG50" s="8">
        <f t="shared" ref="AG50" si="40">(Q50+W50)/B50</f>
        <v>0.75755637294098832</v>
      </c>
      <c r="AH50" s="8">
        <f>'30.06.2017'!AN50</f>
        <v>1.4017006875346969</v>
      </c>
      <c r="AI50" s="8">
        <f t="shared" ref="AI50" si="41">(R50+X50)/C50</f>
        <v>0.76044728434504794</v>
      </c>
      <c r="AJ50" s="8">
        <f>'30.06.2017'!AP50</f>
        <v>1.3915006320351533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53"/>
  <sheetViews>
    <sheetView zoomScaleNormal="100" workbookViewId="0">
      <pane xSplit="1" ySplit="3" topLeftCell="AP10" activePane="bottomRight" state="frozen"/>
      <selection pane="topRight" activeCell="B1" sqref="B1"/>
      <selection pane="bottomLeft" activeCell="A4" sqref="A4"/>
      <selection pane="bottomRight" activeCell="AT25" sqref="AT25"/>
    </sheetView>
  </sheetViews>
  <sheetFormatPr defaultRowHeight="15" x14ac:dyDescent="0.25"/>
  <cols>
    <col min="1" max="1" width="25.42578125" style="11" hidden="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6" width="20.28515625" hidden="1" customWidth="1"/>
    <col min="37" max="40" width="9.140625" hidden="1" customWidth="1"/>
    <col min="41" max="41" width="25.42578125" style="11" customWidth="1"/>
    <col min="42" max="42" width="22" customWidth="1"/>
    <col min="43" max="43" width="23.85546875" customWidth="1"/>
  </cols>
  <sheetData>
    <row r="1" spans="1:43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27"/>
      <c r="AL1" s="28"/>
      <c r="AM1" s="28"/>
      <c r="AN1" s="29"/>
    </row>
    <row r="2" spans="1:43" x14ac:dyDescent="0.25">
      <c r="A2" s="6"/>
      <c r="B2" s="91" t="s">
        <v>0</v>
      </c>
      <c r="C2" s="92"/>
      <c r="D2" s="93"/>
      <c r="E2" s="91" t="s">
        <v>4</v>
      </c>
      <c r="F2" s="92"/>
      <c r="G2" s="92"/>
      <c r="H2" s="45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94" t="s">
        <v>12</v>
      </c>
      <c r="AA2" s="95"/>
      <c r="AB2" s="96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53</v>
      </c>
      <c r="AJ2" s="38"/>
      <c r="AK2" s="27" t="s">
        <v>53</v>
      </c>
      <c r="AL2" s="29"/>
      <c r="AM2" s="27" t="s">
        <v>55</v>
      </c>
      <c r="AN2" s="29"/>
      <c r="AO2" s="6"/>
      <c r="AP2" s="22" t="s">
        <v>71</v>
      </c>
      <c r="AQ2" s="22" t="s">
        <v>72</v>
      </c>
    </row>
    <row r="3" spans="1:43" ht="21" x14ac:dyDescent="0.35">
      <c r="A3" s="10">
        <v>41455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0" t="s">
        <v>47</v>
      </c>
      <c r="AL3" s="30" t="s">
        <v>48</v>
      </c>
      <c r="AM3" s="30" t="s">
        <v>47</v>
      </c>
      <c r="AN3" s="30" t="s">
        <v>48</v>
      </c>
      <c r="AO3" s="10">
        <f>'30.06.2017'!A3</f>
        <v>42916</v>
      </c>
      <c r="AP3" s="20"/>
      <c r="AQ3" s="20"/>
    </row>
    <row r="4" spans="1:43" x14ac:dyDescent="0.25">
      <c r="A4" s="12" t="s">
        <v>13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 t="shared" ref="AC4:AC20" si="0">W4/B4</f>
        <v>5.2032260001200746E-4</v>
      </c>
      <c r="AD4" s="4">
        <f t="shared" ref="AD4:AD20" si="1"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 t="shared" ref="AG4:AG48" si="2">I4+AC4</f>
        <v>1.3305203226000122</v>
      </c>
      <c r="AH4" s="4">
        <f t="shared" ref="AH4:AH48" si="3">K4+AD4</f>
        <v>2.1805188367981221</v>
      </c>
      <c r="AI4" s="8">
        <f>AG4*1.2</f>
        <v>1.5966243871200145</v>
      </c>
      <c r="AJ4" s="8">
        <f>AH4*1.2</f>
        <v>2.6166226041577465</v>
      </c>
      <c r="AK4" s="8">
        <f t="shared" ref="AK4:AK20" si="4">(Q4+W4)/B4</f>
        <v>1.3378944945866438</v>
      </c>
      <c r="AL4" s="8">
        <f t="shared" ref="AL4:AL20" si="5">(T4+Z4)/E4</f>
        <v>2.1815022088343299</v>
      </c>
      <c r="AM4" s="8">
        <f>(R4+X4)/C4</f>
        <v>2.0532136351808479</v>
      </c>
      <c r="AN4" s="8">
        <f>(U4+V4+AA4+AB4)/(F4+G4)</f>
        <v>3.0793226931744515</v>
      </c>
      <c r="AO4" s="54" t="s">
        <v>102</v>
      </c>
      <c r="AP4" s="8">
        <f>'30.06.2017'!O4+'30.06.2017'!Q4</f>
        <v>2.9980000000000002</v>
      </c>
      <c r="AQ4" s="8">
        <f>'30.06.2017'!P4+'30.06.2017'!R4</f>
        <v>3.1120000000000001</v>
      </c>
    </row>
    <row r="5" spans="1:43" x14ac:dyDescent="0.25">
      <c r="A5" s="12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si="0"/>
        <v>0</v>
      </c>
      <c r="AD5" s="4">
        <f t="shared" si="1"/>
        <v>0</v>
      </c>
      <c r="AE5" s="4">
        <f>(X5+Y5)/(C5+D5)</f>
        <v>0</v>
      </c>
      <c r="AF5" s="4">
        <f>(AA5+AB5)/(F5+G5)</f>
        <v>0</v>
      </c>
      <c r="AG5" s="4">
        <f t="shared" si="2"/>
        <v>0.9</v>
      </c>
      <c r="AH5" s="4">
        <f t="shared" si="3"/>
        <v>1.0900000000000001</v>
      </c>
      <c r="AI5" s="8">
        <f t="shared" ref="AI5:AJ48" si="6">AG5*1.2</f>
        <v>1.08</v>
      </c>
      <c r="AJ5" s="8">
        <f t="shared" si="6"/>
        <v>1.3080000000000001</v>
      </c>
      <c r="AK5" s="8">
        <f t="shared" si="4"/>
        <v>0.83448706250065552</v>
      </c>
      <c r="AL5" s="8">
        <f t="shared" si="5"/>
        <v>1.0513394445204542</v>
      </c>
      <c r="AM5" s="8">
        <f>(R5+X5)/C5</f>
        <v>0.77812921961415382</v>
      </c>
      <c r="AN5" s="8">
        <f>(U5+V5+AA5+AB5)/(F5+G5)</f>
        <v>1.2934140769794407</v>
      </c>
      <c r="AO5" s="54" t="s">
        <v>83</v>
      </c>
      <c r="AP5" s="8">
        <f>'30.06.2017'!O5+'30.06.2017'!Q5</f>
        <v>3.2237584910384962</v>
      </c>
      <c r="AQ5" s="8">
        <f>'30.06.2017'!P5+'30.06.2017'!R5</f>
        <v>3.5989347601150081</v>
      </c>
    </row>
    <row r="6" spans="1:43" s="36" customFormat="1" x14ac:dyDescent="0.25">
      <c r="A6" s="33" t="s">
        <v>15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0"/>
        <v>0.17665416825703317</v>
      </c>
      <c r="AD6" s="34">
        <f t="shared" si="1"/>
        <v>0.13488511580695767</v>
      </c>
      <c r="AE6" s="34"/>
      <c r="AF6" s="34"/>
      <c r="AG6" s="4">
        <f t="shared" si="2"/>
        <v>0.90665416825703316</v>
      </c>
      <c r="AH6" s="4">
        <f t="shared" si="3"/>
        <v>0.72488511580695758</v>
      </c>
      <c r="AI6" s="8">
        <f t="shared" si="6"/>
        <v>1.0879850019084398</v>
      </c>
      <c r="AJ6" s="8">
        <f t="shared" si="6"/>
        <v>0.86986213896834907</v>
      </c>
      <c r="AK6" s="35">
        <f t="shared" si="4"/>
        <v>0.90567816969397608</v>
      </c>
      <c r="AL6" s="35">
        <f t="shared" si="5"/>
        <v>0.72390883085724844</v>
      </c>
      <c r="AM6" s="35"/>
      <c r="AN6" s="35"/>
      <c r="AO6" s="54" t="s">
        <v>79</v>
      </c>
      <c r="AP6" s="8">
        <f>'30.06.2017'!O6+'30.06.2017'!Q6</f>
        <v>1.5899999999999999</v>
      </c>
      <c r="AQ6" s="8">
        <f>'30.06.2017'!P6+'30.06.2017'!R6</f>
        <v>0</v>
      </c>
    </row>
    <row r="7" spans="1:43" x14ac:dyDescent="0.25">
      <c r="A7" s="12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 t="shared" ref="M7:P8" si="7">I7*1.2</f>
        <v>0.95910406086235145</v>
      </c>
      <c r="N7" s="8">
        <f t="shared" si="7"/>
        <v>0.96185727023546108</v>
      </c>
      <c r="O7" s="8">
        <f t="shared" si="7"/>
        <v>1.3192409751053764</v>
      </c>
      <c r="P7" s="8">
        <f t="shared" si="7"/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0"/>
        <v>0</v>
      </c>
      <c r="AD7" s="4">
        <f t="shared" si="1"/>
        <v>0</v>
      </c>
      <c r="AE7" s="4">
        <f t="shared" ref="AE7:AE20" si="8">(X7+Y7)/(C7+D7)</f>
        <v>0</v>
      </c>
      <c r="AF7" s="4">
        <f t="shared" ref="AF7:AF20" si="9">(AA7+AB7)/(F7+G7)</f>
        <v>0</v>
      </c>
      <c r="AG7" s="4">
        <f t="shared" si="2"/>
        <v>0.79925338405195956</v>
      </c>
      <c r="AH7" s="4">
        <f t="shared" si="3"/>
        <v>1.0993674792544803</v>
      </c>
      <c r="AI7" s="8">
        <f t="shared" si="6"/>
        <v>0.95910406086235145</v>
      </c>
      <c r="AJ7" s="8">
        <f t="shared" si="6"/>
        <v>1.3192409751053764</v>
      </c>
      <c r="AK7" s="8">
        <f t="shared" si="4"/>
        <v>0.79925338405195956</v>
      </c>
      <c r="AL7" s="8">
        <f t="shared" si="5"/>
        <v>1.0993674792544803</v>
      </c>
      <c r="AM7" s="8">
        <f t="shared" ref="AM7:AM20" si="10">(R7+X7)/C7</f>
        <v>0.80154772519621764</v>
      </c>
      <c r="AN7" s="8">
        <f t="shared" ref="AN7:AN20" si="11">(U7+V7+AA7+AB7)/(F7+G7)</f>
        <v>1.6965011825839753</v>
      </c>
      <c r="AO7" s="54" t="s">
        <v>46</v>
      </c>
      <c r="AP7" s="8">
        <f>'30.06.2017'!O7+'30.06.2017'!Q7</f>
        <v>2.612910876991716</v>
      </c>
      <c r="AQ7" s="8">
        <f>'30.06.2017'!P7+'30.06.2017'!R7</f>
        <v>2.8201796305442253</v>
      </c>
    </row>
    <row r="8" spans="1:43" x14ac:dyDescent="0.25">
      <c r="A8" s="12" t="s">
        <v>46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R8/C8</f>
        <v>0.80154772519621764</v>
      </c>
      <c r="K8" s="7">
        <f>T8/E8</f>
        <v>1.0993674792544803</v>
      </c>
      <c r="L8" s="7">
        <f>U8/F8</f>
        <v>1.6965011825839753</v>
      </c>
      <c r="M8" s="8">
        <f t="shared" si="7"/>
        <v>0.95910406086235145</v>
      </c>
      <c r="N8" s="8">
        <f t="shared" si="7"/>
        <v>0.96185727023546108</v>
      </c>
      <c r="O8" s="8">
        <f t="shared" si="7"/>
        <v>1.3192409751053764</v>
      </c>
      <c r="P8" s="8">
        <f t="shared" si="7"/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 s="4">
        <f t="shared" ref="AC8" si="12">W8/B8</f>
        <v>0</v>
      </c>
      <c r="AD8" s="4">
        <f t="shared" ref="AD8" si="13">Z8/E8</f>
        <v>0</v>
      </c>
      <c r="AE8" s="4">
        <f t="shared" ref="AE8" si="14">(X8+Y8)/(C8+D8)</f>
        <v>0</v>
      </c>
      <c r="AF8" s="4">
        <f t="shared" ref="AF8" si="15">(AA8+AB8)/(F8+G8)</f>
        <v>0</v>
      </c>
      <c r="AG8" s="4">
        <f t="shared" ref="AG8" si="16">I8+AC8</f>
        <v>0.79925338405195956</v>
      </c>
      <c r="AH8" s="4">
        <f t="shared" ref="AH8" si="17">K8+AD8</f>
        <v>1.0993674792544803</v>
      </c>
      <c r="AI8" s="8">
        <f t="shared" ref="AI8" si="18">AG8*1.2</f>
        <v>0.95910406086235145</v>
      </c>
      <c r="AJ8" s="8">
        <f t="shared" ref="AJ8" si="19">AH8*1.2</f>
        <v>1.3192409751053764</v>
      </c>
      <c r="AK8" s="8">
        <f t="shared" ref="AK8" si="20">(Q8+W8)/B8</f>
        <v>0.79925338405195956</v>
      </c>
      <c r="AL8" s="8">
        <f t="shared" ref="AL8" si="21">(T8+Z8)/E8</f>
        <v>1.0993674792544803</v>
      </c>
      <c r="AM8" s="8">
        <f t="shared" ref="AM8" si="22">(R8+X8)/C8</f>
        <v>0.80154772519621764</v>
      </c>
      <c r="AN8" s="8">
        <f t="shared" ref="AN8" si="23">(U8+V8+AA8+AB8)/(F8+G8)</f>
        <v>1.6965011825839753</v>
      </c>
      <c r="AO8" s="54" t="s">
        <v>112</v>
      </c>
      <c r="AP8" s="8">
        <f>'30.06.2017'!O8+'30.06.2017'!Q8</f>
        <v>3.024</v>
      </c>
      <c r="AQ8" s="8">
        <f>'30.06.2017'!P8+'30.06.2017'!R8</f>
        <v>3.024</v>
      </c>
    </row>
    <row r="9" spans="1:43" x14ac:dyDescent="0.25">
      <c r="A9" s="12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4">
        <v>1.05</v>
      </c>
      <c r="K9" s="4">
        <v>1.3</v>
      </c>
      <c r="L9" s="4">
        <v>1.56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 s="4">
        <f t="shared" si="0"/>
        <v>0</v>
      </c>
      <c r="AD9" s="4">
        <f t="shared" si="1"/>
        <v>0</v>
      </c>
      <c r="AE9" s="4">
        <f t="shared" si="8"/>
        <v>0</v>
      </c>
      <c r="AF9" s="4">
        <f t="shared" si="9"/>
        <v>0</v>
      </c>
      <c r="AG9" s="4">
        <f t="shared" si="2"/>
        <v>0.88</v>
      </c>
      <c r="AH9" s="4">
        <f t="shared" si="3"/>
        <v>1.3</v>
      </c>
      <c r="AI9" s="8">
        <f t="shared" si="6"/>
        <v>1.056</v>
      </c>
      <c r="AJ9" s="8">
        <f t="shared" si="6"/>
        <v>1.56</v>
      </c>
      <c r="AK9" s="8">
        <f t="shared" si="4"/>
        <v>0.88003251834997398</v>
      </c>
      <c r="AL9" s="8">
        <f t="shared" si="5"/>
        <v>1.2995790594155217</v>
      </c>
      <c r="AM9" s="8">
        <f t="shared" si="10"/>
        <v>1.0519376194565246</v>
      </c>
      <c r="AN9" s="8">
        <f t="shared" si="11"/>
        <v>1.5630771489392941</v>
      </c>
      <c r="AO9" s="54" t="s">
        <v>16</v>
      </c>
      <c r="AP9" s="8">
        <f>'30.06.2017'!O9+'30.06.2017'!Q9</f>
        <v>3.6</v>
      </c>
      <c r="AQ9" s="8">
        <f>'30.06.2017'!P9+'30.06.2017'!R9</f>
        <v>3.9</v>
      </c>
    </row>
    <row r="10" spans="1:43" s="36" customFormat="1" x14ac:dyDescent="0.25">
      <c r="A10" s="33" t="s">
        <v>17</v>
      </c>
      <c r="B10" s="34">
        <v>12.874000000000001</v>
      </c>
      <c r="C10" s="34">
        <v>3.2320000000000002</v>
      </c>
      <c r="D10" s="34">
        <v>0</v>
      </c>
      <c r="E10" s="34">
        <v>12.874000000000001</v>
      </c>
      <c r="F10" s="34">
        <v>3.2320000000000002</v>
      </c>
      <c r="G10" s="34">
        <v>0</v>
      </c>
      <c r="H10" s="34">
        <v>44.454999999999998</v>
      </c>
      <c r="I10" s="34">
        <v>0.95</v>
      </c>
      <c r="J10" s="34">
        <v>0.95</v>
      </c>
      <c r="K10" s="34">
        <v>1.1299999999999999</v>
      </c>
      <c r="L10" s="34">
        <v>1.1299999999999999</v>
      </c>
      <c r="M10" s="34">
        <v>1.1399999999999999</v>
      </c>
      <c r="N10" s="34">
        <v>1.1399999999999999</v>
      </c>
      <c r="O10" s="34">
        <v>1.36</v>
      </c>
      <c r="P10" s="34">
        <v>1.36</v>
      </c>
      <c r="Q10" s="34">
        <v>9.3949999999999996</v>
      </c>
      <c r="R10" s="34">
        <v>2.911</v>
      </c>
      <c r="S10" s="34">
        <v>0</v>
      </c>
      <c r="T10" s="34">
        <v>15.593999999999999</v>
      </c>
      <c r="U10" s="34">
        <v>3.556</v>
      </c>
      <c r="V10" s="34">
        <v>9.2550000000000008</v>
      </c>
      <c r="W10" s="34"/>
      <c r="X10" s="34"/>
      <c r="Y10" s="34"/>
      <c r="Z10" s="34"/>
      <c r="AA10" s="34"/>
      <c r="AB10" s="34"/>
      <c r="AC10" s="34">
        <f t="shared" si="0"/>
        <v>0</v>
      </c>
      <c r="AD10" s="34">
        <f t="shared" si="1"/>
        <v>0</v>
      </c>
      <c r="AE10" s="34">
        <f t="shared" si="8"/>
        <v>0</v>
      </c>
      <c r="AF10" s="34">
        <f t="shared" si="9"/>
        <v>0</v>
      </c>
      <c r="AG10" s="4">
        <f t="shared" si="2"/>
        <v>0.95</v>
      </c>
      <c r="AH10" s="4">
        <f t="shared" si="3"/>
        <v>1.1299999999999999</v>
      </c>
      <c r="AI10" s="8">
        <f t="shared" si="6"/>
        <v>1.1399999999999999</v>
      </c>
      <c r="AJ10" s="8">
        <f t="shared" si="6"/>
        <v>1.3559999999999999</v>
      </c>
      <c r="AK10" s="35">
        <f t="shared" si="4"/>
        <v>0.72976541867329492</v>
      </c>
      <c r="AL10" s="35">
        <f t="shared" si="5"/>
        <v>1.2112785459064781</v>
      </c>
      <c r="AM10" s="35">
        <f t="shared" si="10"/>
        <v>0.90068069306930687</v>
      </c>
      <c r="AN10" s="35">
        <f t="shared" si="11"/>
        <v>3.9637995049504946</v>
      </c>
      <c r="AO10" s="54" t="s">
        <v>84</v>
      </c>
      <c r="AP10" s="8">
        <f>'30.06.2017'!O10+'30.06.2017'!Q10</f>
        <v>2.5</v>
      </c>
      <c r="AQ10" s="8">
        <f>'30.06.2017'!P10+'30.06.2017'!R10</f>
        <v>2.5</v>
      </c>
    </row>
    <row r="11" spans="1:43" x14ac:dyDescent="0.25">
      <c r="A11" s="12" t="s">
        <v>18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4">
        <v>0.71</v>
      </c>
      <c r="K11" s="4">
        <v>0.8</v>
      </c>
      <c r="L11" s="4">
        <v>0.84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 s="4">
        <f t="shared" si="0"/>
        <v>1.0967769959169489E-2</v>
      </c>
      <c r="AD11" s="4">
        <f t="shared" si="1"/>
        <v>0</v>
      </c>
      <c r="AE11" s="4">
        <f t="shared" si="8"/>
        <v>0.10334020974245813</v>
      </c>
      <c r="AF11" s="4">
        <f t="shared" si="9"/>
        <v>0</v>
      </c>
      <c r="AG11" s="4">
        <f t="shared" si="2"/>
        <v>0.62096776995916947</v>
      </c>
      <c r="AH11" s="4">
        <f t="shared" si="3"/>
        <v>0.8</v>
      </c>
      <c r="AI11" s="8">
        <f t="shared" si="6"/>
        <v>0.74516132395100332</v>
      </c>
      <c r="AJ11" s="8">
        <f t="shared" si="6"/>
        <v>0.96</v>
      </c>
      <c r="AK11" s="8">
        <f t="shared" si="4"/>
        <v>0.61889388411085056</v>
      </c>
      <c r="AL11" s="8">
        <f t="shared" si="5"/>
        <v>0.79558602983379723</v>
      </c>
      <c r="AM11" s="8">
        <f t="shared" si="10"/>
        <v>0.81573140314685566</v>
      </c>
      <c r="AN11" s="8">
        <f t="shared" si="11"/>
        <v>0.84199271802577591</v>
      </c>
      <c r="AO11" s="54" t="s">
        <v>86</v>
      </c>
      <c r="AP11" s="8">
        <f>'30.06.2017'!O11+'30.06.2017'!Q11</f>
        <v>2.3338000000000001</v>
      </c>
      <c r="AQ11" s="8">
        <f>'30.06.2017'!P11+'30.06.2017'!R11</f>
        <v>2.7240000000000002</v>
      </c>
    </row>
    <row r="12" spans="1:43" x14ac:dyDescent="0.25">
      <c r="A12" s="12" t="s">
        <v>19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4">
        <v>0.98</v>
      </c>
      <c r="K12" s="4">
        <v>1.3</v>
      </c>
      <c r="L12" s="4">
        <v>1.3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29.277999999999999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 t="shared" si="0"/>
        <v>0</v>
      </c>
      <c r="AD12" s="4">
        <f t="shared" si="1"/>
        <v>0</v>
      </c>
      <c r="AE12" s="4">
        <f t="shared" si="8"/>
        <v>0</v>
      </c>
      <c r="AF12" s="4">
        <f t="shared" si="9"/>
        <v>0</v>
      </c>
      <c r="AG12" s="4">
        <f t="shared" si="2"/>
        <v>0.98</v>
      </c>
      <c r="AH12" s="4">
        <f t="shared" si="3"/>
        <v>1.3</v>
      </c>
      <c r="AI12" s="8">
        <f t="shared" si="6"/>
        <v>1.1759999999999999</v>
      </c>
      <c r="AJ12" s="8">
        <f t="shared" si="6"/>
        <v>1.56</v>
      </c>
      <c r="AK12" s="8">
        <f t="shared" si="4"/>
        <v>0.97989817704056492</v>
      </c>
      <c r="AL12" s="8">
        <f t="shared" si="5"/>
        <v>1.299988393108823</v>
      </c>
      <c r="AM12" s="8">
        <f t="shared" si="10"/>
        <v>0.98074142916150364</v>
      </c>
      <c r="AN12" s="8">
        <f t="shared" si="11"/>
        <v>1.2678339818417639</v>
      </c>
      <c r="AO12" s="54" t="s">
        <v>85</v>
      </c>
      <c r="AP12" s="8">
        <f>'30.06.2017'!O12+'30.06.2017'!Q12</f>
        <v>3.2039999999999997</v>
      </c>
      <c r="AQ12" s="8">
        <f>'30.06.2017'!P12+'30.06.2017'!R12</f>
        <v>3.2039999999999997</v>
      </c>
    </row>
    <row r="13" spans="1:43" s="36" customFormat="1" x14ac:dyDescent="0.25">
      <c r="A13" s="33" t="s">
        <v>20</v>
      </c>
      <c r="B13" s="34">
        <v>36.872999999999998</v>
      </c>
      <c r="C13" s="34">
        <v>11.788</v>
      </c>
      <c r="D13" s="34">
        <v>0</v>
      </c>
      <c r="E13" s="34">
        <v>36.313000000000002</v>
      </c>
      <c r="F13" s="34">
        <v>7.87</v>
      </c>
      <c r="G13" s="34">
        <v>0</v>
      </c>
      <c r="H13" s="34"/>
      <c r="I13" s="34">
        <v>0.8</v>
      </c>
      <c r="J13" s="34">
        <v>0.8</v>
      </c>
      <c r="K13" s="34">
        <v>1.6</v>
      </c>
      <c r="L13" s="34">
        <v>1.6</v>
      </c>
      <c r="M13" s="34">
        <v>0.96</v>
      </c>
      <c r="N13" s="34">
        <v>0.96</v>
      </c>
      <c r="O13" s="34">
        <v>1.92</v>
      </c>
      <c r="P13" s="34">
        <v>1.92</v>
      </c>
      <c r="Q13" s="34">
        <v>25.811</v>
      </c>
      <c r="R13" s="34">
        <v>8.2520000000000007</v>
      </c>
      <c r="S13" s="34">
        <v>0</v>
      </c>
      <c r="T13" s="34">
        <v>53.38</v>
      </c>
      <c r="U13" s="34">
        <v>11.569000000000001</v>
      </c>
      <c r="V13" s="34"/>
      <c r="W13" s="34"/>
      <c r="X13" s="34"/>
      <c r="Y13" s="34"/>
      <c r="Z13" s="34"/>
      <c r="AA13" s="34"/>
      <c r="AB13" s="34"/>
      <c r="AC13" s="34">
        <f t="shared" si="0"/>
        <v>0</v>
      </c>
      <c r="AD13" s="34">
        <f t="shared" si="1"/>
        <v>0</v>
      </c>
      <c r="AE13" s="34">
        <f t="shared" si="8"/>
        <v>0</v>
      </c>
      <c r="AF13" s="34">
        <f t="shared" si="9"/>
        <v>0</v>
      </c>
      <c r="AG13" s="4">
        <f t="shared" si="2"/>
        <v>0.8</v>
      </c>
      <c r="AH13" s="4">
        <f t="shared" si="3"/>
        <v>1.6</v>
      </c>
      <c r="AI13" s="8">
        <f t="shared" si="6"/>
        <v>0.96</v>
      </c>
      <c r="AJ13" s="8">
        <f t="shared" si="6"/>
        <v>1.92</v>
      </c>
      <c r="AK13" s="35">
        <f t="shared" si="4"/>
        <v>0.69999728798850114</v>
      </c>
      <c r="AL13" s="35">
        <f t="shared" si="5"/>
        <v>1.4699969707818137</v>
      </c>
      <c r="AM13" s="35">
        <f t="shared" si="10"/>
        <v>0.70003393281303028</v>
      </c>
      <c r="AN13" s="35">
        <f t="shared" si="11"/>
        <v>1.470012706480305</v>
      </c>
      <c r="AO13" s="54" t="s">
        <v>20</v>
      </c>
      <c r="AP13" s="8">
        <f>'30.06.2017'!O13+'30.06.2017'!Q13</f>
        <v>3.1500000000000004</v>
      </c>
      <c r="AQ13" s="8">
        <f>'30.06.2017'!P13+'30.06.2017'!R13</f>
        <v>3.1500000000000004</v>
      </c>
    </row>
    <row r="14" spans="1:43" x14ac:dyDescent="0.25">
      <c r="A14" s="12" t="s">
        <v>50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4">
        <v>1.21</v>
      </c>
      <c r="K14" s="4">
        <v>1.3</v>
      </c>
      <c r="L14" s="4">
        <v>1.33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 s="4">
        <f t="shared" si="0"/>
        <v>0</v>
      </c>
      <c r="AD14" s="4">
        <f t="shared" si="1"/>
        <v>0</v>
      </c>
      <c r="AE14" s="4">
        <f t="shared" si="8"/>
        <v>0</v>
      </c>
      <c r="AF14" s="4">
        <f t="shared" si="9"/>
        <v>0</v>
      </c>
      <c r="AG14" s="4">
        <f t="shared" si="2"/>
        <v>1.1499999999999999</v>
      </c>
      <c r="AH14" s="4">
        <f t="shared" si="3"/>
        <v>1.3</v>
      </c>
      <c r="AI14" s="8">
        <f t="shared" si="6"/>
        <v>1.38</v>
      </c>
      <c r="AJ14" s="8">
        <f t="shared" si="6"/>
        <v>1.56</v>
      </c>
      <c r="AK14" s="8">
        <f t="shared" si="4"/>
        <v>1.1520338946782789</v>
      </c>
      <c r="AL14" s="8">
        <f t="shared" si="5"/>
        <v>1.3016703656114941</v>
      </c>
      <c r="AM14" s="8">
        <f t="shared" si="10"/>
        <v>1.2099607267705321</v>
      </c>
      <c r="AN14" s="8">
        <f t="shared" si="11"/>
        <v>1.3286790266512165</v>
      </c>
      <c r="AO14" s="54" t="s">
        <v>50</v>
      </c>
      <c r="AP14" s="8">
        <f>'30.06.2017'!O14+'30.06.2017'!Q14</f>
        <v>3.51</v>
      </c>
      <c r="AQ14" s="8">
        <f>'30.06.2017'!P14+'30.06.2017'!R14</f>
        <v>3.6179999999999999</v>
      </c>
    </row>
    <row r="15" spans="1:43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/>
      <c r="AJ15" s="8"/>
      <c r="AK15" s="8"/>
      <c r="AL15" s="8"/>
      <c r="AM15" s="8"/>
      <c r="AN15" s="8"/>
      <c r="AO15" s="54" t="s">
        <v>103</v>
      </c>
      <c r="AP15" s="8">
        <f>'30.06.2017'!O15+'30.06.2017'!Q15</f>
        <v>4.2780000000000005</v>
      </c>
      <c r="AQ15" s="8">
        <f>'30.06.2017'!P15+'30.06.2017'!R15</f>
        <v>4.2780000000000005</v>
      </c>
    </row>
    <row r="16" spans="1:43" x14ac:dyDescent="0.25">
      <c r="A16" s="12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4">
        <v>0.88</v>
      </c>
      <c r="K16" s="4">
        <v>0.91</v>
      </c>
      <c r="L16" s="4">
        <v>0.91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 s="4">
        <f t="shared" si="0"/>
        <v>0.11849604637715984</v>
      </c>
      <c r="AD16" s="4">
        <f t="shared" si="1"/>
        <v>0.11882713454940048</v>
      </c>
      <c r="AE16" s="4">
        <f t="shared" si="8"/>
        <v>7.8722718617255022E-2</v>
      </c>
      <c r="AF16" s="4">
        <f t="shared" si="9"/>
        <v>6.5533099571828804E-2</v>
      </c>
      <c r="AG16" s="4">
        <f t="shared" si="2"/>
        <v>0.99849604637715983</v>
      </c>
      <c r="AH16" s="4">
        <f t="shared" si="3"/>
        <v>1.0288271345494004</v>
      </c>
      <c r="AI16" s="8">
        <f t="shared" si="6"/>
        <v>1.1981952556525917</v>
      </c>
      <c r="AJ16" s="8">
        <f t="shared" si="6"/>
        <v>1.2345925614592805</v>
      </c>
      <c r="AK16" s="8">
        <f t="shared" si="4"/>
        <v>0.99849814896860367</v>
      </c>
      <c r="AL16" s="8">
        <f t="shared" si="5"/>
        <v>1.0288065780725819</v>
      </c>
      <c r="AM16" s="8">
        <f t="shared" si="10"/>
        <v>0.95872857770616671</v>
      </c>
      <c r="AN16" s="8">
        <f t="shared" si="11"/>
        <v>0.97554666713653904</v>
      </c>
      <c r="AO16" s="54" t="s">
        <v>21</v>
      </c>
      <c r="AP16" s="8">
        <f>'30.06.2017'!O16+'30.06.2017'!Q16</f>
        <v>2.988</v>
      </c>
      <c r="AQ16" s="8">
        <f>'30.06.2017'!P16+'30.06.2017'!R16</f>
        <v>2.988</v>
      </c>
    </row>
    <row r="17" spans="1:43" s="36" customFormat="1" x14ac:dyDescent="0.25">
      <c r="A17" s="33" t="s">
        <v>22</v>
      </c>
      <c r="B17" s="34">
        <v>48.48</v>
      </c>
      <c r="C17" s="34">
        <v>6.8789999999999996</v>
      </c>
      <c r="D17" s="34">
        <v>7.4999999999999997E-2</v>
      </c>
      <c r="E17" s="34">
        <v>46.804000000000002</v>
      </c>
      <c r="F17" s="34">
        <v>4.7789999999999999</v>
      </c>
      <c r="G17" s="34"/>
      <c r="H17" s="34"/>
      <c r="I17" s="34">
        <v>1.1399999999999999</v>
      </c>
      <c r="J17" s="34">
        <v>1.68</v>
      </c>
      <c r="K17" s="34">
        <v>1.68</v>
      </c>
      <c r="L17" s="34">
        <v>2.71</v>
      </c>
      <c r="M17" s="34">
        <v>1.3680000000000001</v>
      </c>
      <c r="N17" s="34">
        <v>2.016</v>
      </c>
      <c r="O17" s="34">
        <v>2.016</v>
      </c>
      <c r="P17" s="34">
        <v>3.2519999999999998</v>
      </c>
      <c r="Q17" s="34">
        <v>55.267000000000003</v>
      </c>
      <c r="R17" s="34">
        <v>11.557</v>
      </c>
      <c r="S17" s="34">
        <v>0.126</v>
      </c>
      <c r="T17" s="34">
        <v>78.631</v>
      </c>
      <c r="U17" s="34">
        <v>12.951000000000001</v>
      </c>
      <c r="V17" s="34">
        <v>0</v>
      </c>
      <c r="W17" s="34">
        <v>7.694</v>
      </c>
      <c r="X17" s="34">
        <v>0.33</v>
      </c>
      <c r="Y17" s="34">
        <v>1.9E-2</v>
      </c>
      <c r="Z17" s="34">
        <v>0</v>
      </c>
      <c r="AA17" s="34">
        <v>0</v>
      </c>
      <c r="AB17" s="34">
        <v>0</v>
      </c>
      <c r="AC17" s="34">
        <f t="shared" si="0"/>
        <v>0.15870462046204623</v>
      </c>
      <c r="AD17" s="34">
        <f t="shared" si="1"/>
        <v>0</v>
      </c>
      <c r="AE17" s="34">
        <f t="shared" si="8"/>
        <v>5.0186942766752951E-2</v>
      </c>
      <c r="AF17" s="34">
        <f t="shared" si="9"/>
        <v>0</v>
      </c>
      <c r="AG17" s="4">
        <f t="shared" si="2"/>
        <v>1.298704620462046</v>
      </c>
      <c r="AH17" s="4">
        <f t="shared" si="3"/>
        <v>1.68</v>
      </c>
      <c r="AI17" s="8">
        <f t="shared" si="6"/>
        <v>1.5584455445544552</v>
      </c>
      <c r="AJ17" s="8">
        <f t="shared" si="6"/>
        <v>2.016</v>
      </c>
      <c r="AK17" s="35">
        <f t="shared" si="4"/>
        <v>1.2987004950495051</v>
      </c>
      <c r="AL17" s="35">
        <f t="shared" si="5"/>
        <v>1.6800059823946671</v>
      </c>
      <c r="AM17" s="35">
        <f t="shared" si="10"/>
        <v>1.7280127925570579</v>
      </c>
      <c r="AN17" s="35">
        <f t="shared" si="11"/>
        <v>2.7099811676082863</v>
      </c>
      <c r="AO17" s="54" t="s">
        <v>22</v>
      </c>
      <c r="AP17" s="8">
        <f>'30.06.2017'!O17+'30.06.2017'!Q17</f>
        <v>3.7560000000000002</v>
      </c>
      <c r="AQ17" s="8">
        <f>'30.06.2017'!P17+'30.06.2017'!R17</f>
        <v>5.52</v>
      </c>
    </row>
    <row r="18" spans="1:43" x14ac:dyDescent="0.25">
      <c r="A18" s="12" t="s">
        <v>60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4">
        <v>0.84</v>
      </c>
      <c r="K18" s="4">
        <v>1.03</v>
      </c>
      <c r="L18" s="4">
        <v>0.84</v>
      </c>
      <c r="M18" s="4">
        <f>I18*1.2</f>
        <v>1.236</v>
      </c>
      <c r="N18" s="4">
        <f>J18*1.2</f>
        <v>1.008</v>
      </c>
      <c r="O18" s="4">
        <f>K18*1.2</f>
        <v>1.236</v>
      </c>
      <c r="P18" s="4">
        <f>L18*1.2</f>
        <v>1.008</v>
      </c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>
        <v>0.84299999999999997</v>
      </c>
      <c r="AB18" s="4"/>
      <c r="AC18" s="4">
        <f t="shared" si="0"/>
        <v>6.9620980531868437E-2</v>
      </c>
      <c r="AD18" s="4">
        <f t="shared" si="1"/>
        <v>3.5452454816255349E-2</v>
      </c>
      <c r="AE18" s="4">
        <f t="shared" si="8"/>
        <v>6.6647452986526398E-2</v>
      </c>
      <c r="AF18" s="4">
        <f t="shared" si="9"/>
        <v>7.6448716786070556E-2</v>
      </c>
      <c r="AG18" s="4">
        <f t="shared" si="2"/>
        <v>1.0996209805318684</v>
      </c>
      <c r="AH18" s="4">
        <f t="shared" si="3"/>
        <v>1.0654524548162554</v>
      </c>
      <c r="AI18" s="8">
        <f t="shared" si="6"/>
        <v>1.319545176638242</v>
      </c>
      <c r="AJ18" s="8">
        <f t="shared" si="6"/>
        <v>1.2785429457795063</v>
      </c>
      <c r="AK18" s="8">
        <f t="shared" si="4"/>
        <v>0.51169926678465538</v>
      </c>
      <c r="AL18" s="8">
        <f t="shared" si="5"/>
        <v>1.0327977651216991</v>
      </c>
      <c r="AM18" s="8">
        <f t="shared" si="10"/>
        <v>0.87509244802366659</v>
      </c>
      <c r="AN18" s="8">
        <f t="shared" si="11"/>
        <v>0.86832320667452612</v>
      </c>
      <c r="AO18" s="54" t="s">
        <v>23</v>
      </c>
      <c r="AP18" s="8">
        <f>'30.06.2017'!O18+'30.06.2017'!Q18</f>
        <v>3.8280000000000003</v>
      </c>
      <c r="AQ18" s="8">
        <f>'30.06.2017'!P18+'30.06.2017'!R18</f>
        <v>4.4039999999999999</v>
      </c>
    </row>
    <row r="19" spans="1:43" x14ac:dyDescent="0.25">
      <c r="A19" s="12" t="s">
        <v>23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4">
        <v>1.06</v>
      </c>
      <c r="K19" s="4">
        <v>1.64</v>
      </c>
      <c r="L19" s="4">
        <v>1.97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0"/>
        <v>0</v>
      </c>
      <c r="AD19" s="4">
        <f t="shared" si="1"/>
        <v>0</v>
      </c>
      <c r="AE19" s="4">
        <f t="shared" si="8"/>
        <v>0</v>
      </c>
      <c r="AF19" s="4">
        <f t="shared" si="9"/>
        <v>0</v>
      </c>
      <c r="AG19" s="4">
        <f t="shared" si="2"/>
        <v>0.88</v>
      </c>
      <c r="AH19" s="4">
        <f t="shared" si="3"/>
        <v>1.64</v>
      </c>
      <c r="AI19" s="8">
        <f t="shared" si="6"/>
        <v>1.056</v>
      </c>
      <c r="AJ19" s="8">
        <f t="shared" si="6"/>
        <v>1.9679999999999997</v>
      </c>
      <c r="AK19" s="8">
        <f t="shared" si="4"/>
        <v>0.87942701671976364</v>
      </c>
      <c r="AL19" s="8">
        <f t="shared" si="5"/>
        <v>1.639238711141366</v>
      </c>
      <c r="AM19" s="8">
        <f t="shared" si="10"/>
        <v>1.0438565051643804</v>
      </c>
      <c r="AN19" s="8">
        <f t="shared" si="11"/>
        <v>1.8885325850953669</v>
      </c>
      <c r="AO19" s="54" t="s">
        <v>24</v>
      </c>
      <c r="AP19" s="8">
        <f>'30.06.2017'!O19+'30.06.2017'!Q19</f>
        <v>3.6959999999999997</v>
      </c>
      <c r="AQ19" s="8">
        <f>'30.06.2017'!P19+'30.06.2017'!R19</f>
        <v>3.6959999999999997</v>
      </c>
    </row>
    <row r="20" spans="1:43" s="36" customFormat="1" x14ac:dyDescent="0.25">
      <c r="A20" s="33" t="s">
        <v>24</v>
      </c>
      <c r="B20" s="34">
        <v>41.515999999999998</v>
      </c>
      <c r="C20" s="34">
        <v>14.92</v>
      </c>
      <c r="D20" s="34">
        <v>0</v>
      </c>
      <c r="E20" s="34">
        <v>38.89</v>
      </c>
      <c r="F20" s="34">
        <v>13.564</v>
      </c>
      <c r="G20" s="34">
        <v>0</v>
      </c>
      <c r="H20" s="34"/>
      <c r="I20" s="34">
        <v>1</v>
      </c>
      <c r="J20" s="34">
        <v>1</v>
      </c>
      <c r="K20" s="34">
        <v>2.08</v>
      </c>
      <c r="L20" s="34">
        <v>2.08</v>
      </c>
      <c r="M20" s="34">
        <v>1.2</v>
      </c>
      <c r="N20" s="34">
        <v>1.2</v>
      </c>
      <c r="O20" s="34">
        <v>2.496</v>
      </c>
      <c r="P20" s="34">
        <v>2.496</v>
      </c>
      <c r="Q20" s="34">
        <v>40.279000000000003</v>
      </c>
      <c r="R20" s="34">
        <v>14.988</v>
      </c>
      <c r="S20" s="34">
        <v>0</v>
      </c>
      <c r="T20" s="34">
        <v>80.891000000000005</v>
      </c>
      <c r="U20" s="34">
        <v>28.213000000000001</v>
      </c>
      <c r="V20" s="34">
        <v>0</v>
      </c>
      <c r="W20" s="34">
        <v>4.5049999999999999</v>
      </c>
      <c r="X20" s="34">
        <v>1.718</v>
      </c>
      <c r="Y20" s="34">
        <v>0</v>
      </c>
      <c r="Z20" s="34">
        <v>6.2770000000000001</v>
      </c>
      <c r="AA20" s="34">
        <v>2.1869999999999998</v>
      </c>
      <c r="AB20" s="34">
        <v>0</v>
      </c>
      <c r="AC20" s="34">
        <f t="shared" si="0"/>
        <v>0.1085123807688602</v>
      </c>
      <c r="AD20" s="34">
        <f t="shared" si="1"/>
        <v>0.16140395988686038</v>
      </c>
      <c r="AE20" s="34">
        <f t="shared" si="8"/>
        <v>0.11514745308310992</v>
      </c>
      <c r="AF20" s="34">
        <f t="shared" si="9"/>
        <v>0.16123562370982009</v>
      </c>
      <c r="AG20" s="4">
        <f t="shared" si="2"/>
        <v>1.1085123807688602</v>
      </c>
      <c r="AH20" s="4">
        <f t="shared" si="3"/>
        <v>2.2414039598868603</v>
      </c>
      <c r="AI20" s="8">
        <f t="shared" si="6"/>
        <v>1.3302148569226322</v>
      </c>
      <c r="AJ20" s="8">
        <f t="shared" si="6"/>
        <v>2.6896847518642324</v>
      </c>
      <c r="AK20" s="35">
        <f t="shared" si="4"/>
        <v>1.0787166393679548</v>
      </c>
      <c r="AL20" s="35">
        <f t="shared" si="5"/>
        <v>2.2413988171766523</v>
      </c>
      <c r="AM20" s="35">
        <f t="shared" si="10"/>
        <v>1.11970509383378</v>
      </c>
      <c r="AN20" s="35">
        <f t="shared" si="11"/>
        <v>2.2412267767620171</v>
      </c>
      <c r="AO20" s="54" t="s">
        <v>82</v>
      </c>
      <c r="AP20" s="8">
        <f>'30.06.2017'!O20+'30.06.2017'!Q20</f>
        <v>3.9930000000000003</v>
      </c>
      <c r="AQ20" s="8">
        <f>'30.06.2017'!P20+'30.06.2017'!R20</f>
        <v>3.9969999999999999</v>
      </c>
    </row>
    <row r="21" spans="1:43" x14ac:dyDescent="0.25">
      <c r="A21" s="12" t="s">
        <v>25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>
        <f t="shared" si="2"/>
        <v>0</v>
      </c>
      <c r="AH21" s="4">
        <f t="shared" si="3"/>
        <v>0</v>
      </c>
      <c r="AI21" s="8">
        <f t="shared" si="6"/>
        <v>0</v>
      </c>
      <c r="AJ21" s="8">
        <f t="shared" si="6"/>
        <v>0</v>
      </c>
      <c r="AK21" s="8"/>
      <c r="AL21" s="8"/>
      <c r="AM21" s="8"/>
      <c r="AN21" s="8"/>
      <c r="AO21" s="55" t="s">
        <v>49</v>
      </c>
      <c r="AP21" s="8">
        <f>'30.06.2017'!O21+'30.06.2017'!Q21</f>
        <v>3.125997249200164</v>
      </c>
      <c r="AQ21" s="8">
        <f>'30.06.2017'!P21+'30.06.2017'!R21</f>
        <v>3.7604108490716697</v>
      </c>
    </row>
    <row r="22" spans="1:43" x14ac:dyDescent="0.25">
      <c r="A22" s="9" t="s">
        <v>49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R22/C22</f>
        <v>0.94025494872921966</v>
      </c>
      <c r="K22" s="7">
        <f>T22/E22</f>
        <v>1.6651235270605973</v>
      </c>
      <c r="L22" s="7">
        <f>U22/F22</f>
        <v>2.1628588419743742</v>
      </c>
      <c r="M22" s="8">
        <f>I22*1.2</f>
        <v>1.0533287438244108</v>
      </c>
      <c r="N22" s="8">
        <f>J22*1.2</f>
        <v>1.1283059384750636</v>
      </c>
      <c r="O22" s="8">
        <f>K22*1.2</f>
        <v>1.9981482324727167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 s="4">
        <f t="shared" ref="AC22:AC34" si="24">W22/B22</f>
        <v>5.9174293350611491E-3</v>
      </c>
      <c r="AD22" s="4">
        <f t="shared" ref="AD22:AD34" si="25">Z22/E22</f>
        <v>5.889227873654812E-3</v>
      </c>
      <c r="AE22" s="4">
        <f t="shared" ref="AE22:AE34" si="26">(X22+Y22)/(C22+D22)</f>
        <v>1.4628205774898577E-3</v>
      </c>
      <c r="AF22" s="4">
        <f t="shared" ref="AF22:AF34" si="27">(AA22+AB22)/(F22+G22)</f>
        <v>9.4609936746499425E-4</v>
      </c>
      <c r="AG22" s="4">
        <f t="shared" si="2"/>
        <v>0.88369138252207013</v>
      </c>
      <c r="AH22" s="4">
        <f t="shared" si="3"/>
        <v>1.6710127549342522</v>
      </c>
      <c r="AI22" s="8">
        <f t="shared" si="6"/>
        <v>1.0604296590264841</v>
      </c>
      <c r="AJ22" s="8">
        <f t="shared" si="6"/>
        <v>2.0052153059211024</v>
      </c>
      <c r="AK22" s="8">
        <f t="shared" ref="AK22:AK48" si="28">(Q22+W22)/B22</f>
        <v>0.88369138252207025</v>
      </c>
      <c r="AL22" s="8">
        <f t="shared" ref="AL22:AL48" si="29">(T22+Z22)/E22</f>
        <v>1.6710127549342522</v>
      </c>
      <c r="AM22" s="8">
        <f t="shared" ref="AM22:AM48" si="30">(R22+X22)/C22</f>
        <v>0.94171776930670958</v>
      </c>
      <c r="AN22" s="8">
        <f t="shared" ref="AN22:AN48" si="31">(U22+V22+AA22+AB22)/(F22+G22)</f>
        <v>2.1638049413418394</v>
      </c>
      <c r="AO22" s="54" t="s">
        <v>26</v>
      </c>
      <c r="AP22" s="8">
        <f>'30.06.2017'!O22+'30.06.2017'!Q22</f>
        <v>3.8159999999999998</v>
      </c>
      <c r="AQ22" s="8">
        <f>'30.06.2017'!P22+'30.06.2017'!R22</f>
        <v>3.8159999999999998</v>
      </c>
    </row>
    <row r="23" spans="1:43" s="36" customFormat="1" x14ac:dyDescent="0.25">
      <c r="A23" s="33" t="s">
        <v>26</v>
      </c>
      <c r="B23" s="34">
        <v>27.053999999999998</v>
      </c>
      <c r="C23" s="34">
        <v>8.9260000000000002</v>
      </c>
      <c r="D23" s="34">
        <v>0</v>
      </c>
      <c r="E23" s="34">
        <v>24.202999999999999</v>
      </c>
      <c r="F23" s="34">
        <v>3.0680000000000001</v>
      </c>
      <c r="G23" s="34">
        <v>0</v>
      </c>
      <c r="H23" s="34"/>
      <c r="I23" s="34">
        <v>0.8</v>
      </c>
      <c r="J23" s="34">
        <v>0.8</v>
      </c>
      <c r="K23" s="34">
        <v>1.1399999999999999</v>
      </c>
      <c r="L23" s="34">
        <v>1.1399999999999999</v>
      </c>
      <c r="M23" s="34">
        <v>0.96</v>
      </c>
      <c r="N23" s="34">
        <v>0.96</v>
      </c>
      <c r="O23" s="34">
        <v>1.37</v>
      </c>
      <c r="P23" s="34">
        <v>1.37</v>
      </c>
      <c r="Q23" s="34">
        <v>20.622</v>
      </c>
      <c r="R23" s="34">
        <v>8.1769999999999996</v>
      </c>
      <c r="S23" s="34">
        <v>0</v>
      </c>
      <c r="T23" s="34">
        <v>26.148</v>
      </c>
      <c r="U23" s="34">
        <v>4.976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f t="shared" si="24"/>
        <v>0</v>
      </c>
      <c r="AD23" s="34">
        <f t="shared" si="25"/>
        <v>0</v>
      </c>
      <c r="AE23" s="34">
        <f t="shared" si="26"/>
        <v>0</v>
      </c>
      <c r="AF23" s="34">
        <f t="shared" si="27"/>
        <v>0</v>
      </c>
      <c r="AG23" s="4">
        <f t="shared" si="2"/>
        <v>0.8</v>
      </c>
      <c r="AH23" s="4">
        <f t="shared" si="3"/>
        <v>1.1399999999999999</v>
      </c>
      <c r="AI23" s="8">
        <f t="shared" si="6"/>
        <v>0.96</v>
      </c>
      <c r="AJ23" s="8">
        <f t="shared" si="6"/>
        <v>1.3679999999999999</v>
      </c>
      <c r="AK23" s="35">
        <f t="shared" si="28"/>
        <v>0.76225327123530717</v>
      </c>
      <c r="AL23" s="35">
        <f t="shared" si="29"/>
        <v>1.0803619386026526</v>
      </c>
      <c r="AM23" s="35">
        <f t="shared" si="30"/>
        <v>0.9160878332959892</v>
      </c>
      <c r="AN23" s="35">
        <f t="shared" si="31"/>
        <v>1.621903520208605</v>
      </c>
      <c r="AO23" s="54" t="s">
        <v>27</v>
      </c>
      <c r="AP23" s="8">
        <f>'30.06.2017'!O23+'30.06.2017'!Q23</f>
        <v>3.6</v>
      </c>
      <c r="AQ23" s="8">
        <f>'30.06.2017'!P23+'30.06.2017'!R23</f>
        <v>3.6</v>
      </c>
    </row>
    <row r="24" spans="1:43" x14ac:dyDescent="0.25">
      <c r="A24" s="12" t="s">
        <v>27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4">
        <v>1.1100000000000001</v>
      </c>
      <c r="K24" s="4">
        <v>1.42</v>
      </c>
      <c r="L24" s="4">
        <v>1.42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24"/>
        <v>0</v>
      </c>
      <c r="AD24" s="4">
        <f t="shared" si="25"/>
        <v>0</v>
      </c>
      <c r="AE24" s="4">
        <f t="shared" si="26"/>
        <v>0</v>
      </c>
      <c r="AF24" s="4">
        <f t="shared" si="27"/>
        <v>0</v>
      </c>
      <c r="AG24" s="4">
        <f t="shared" si="2"/>
        <v>1.1100000000000001</v>
      </c>
      <c r="AH24" s="4">
        <f t="shared" si="3"/>
        <v>1.42</v>
      </c>
      <c r="AI24" s="8">
        <f t="shared" si="6"/>
        <v>1.3320000000000001</v>
      </c>
      <c r="AJ24" s="8">
        <f t="shared" si="6"/>
        <v>1.704</v>
      </c>
      <c r="AK24" s="8">
        <f t="shared" si="28"/>
        <v>1.0845812438757276</v>
      </c>
      <c r="AL24" s="8">
        <f t="shared" si="29"/>
        <v>1.373533830622842</v>
      </c>
      <c r="AM24" s="8">
        <f t="shared" si="30"/>
        <v>1.080019864260884</v>
      </c>
      <c r="AN24" s="8">
        <f t="shared" si="31"/>
        <v>1.3716961563845502</v>
      </c>
      <c r="AO24" s="54" t="s">
        <v>44</v>
      </c>
      <c r="AP24" s="8">
        <f>'30.06.2017'!O24+'30.06.2017'!Q24</f>
        <v>3.6719999999999997</v>
      </c>
      <c r="AQ24" s="8">
        <f>'30.06.2017'!P24+'30.06.2017'!R24</f>
        <v>4.2119999999999997</v>
      </c>
    </row>
    <row r="25" spans="1:43" x14ac:dyDescent="0.25">
      <c r="A25" s="12" t="s">
        <v>44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4">
        <f>ROUND((R25/C25),3)</f>
        <v>0.76200000000000001</v>
      </c>
      <c r="K25" s="4">
        <f>ROUND((T25/E25),3)</f>
        <v>1.2130000000000001</v>
      </c>
      <c r="L25" s="4">
        <f>ROUND((U25/F25),3)</f>
        <v>1.698</v>
      </c>
      <c r="M25" s="7">
        <f>I25*1.2</f>
        <v>0.91439999999999999</v>
      </c>
      <c r="N25" s="7">
        <f>J25*1.2</f>
        <v>0.91439999999999999</v>
      </c>
      <c r="O25" s="7">
        <f>K25*1.2</f>
        <v>1.4556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 s="4">
        <f t="shared" si="24"/>
        <v>0.10616369895976012</v>
      </c>
      <c r="AD25" s="4">
        <f t="shared" si="25"/>
        <v>0.10538616644262495</v>
      </c>
      <c r="AE25" s="4">
        <f t="shared" si="26"/>
        <v>0.17103031745559491</v>
      </c>
      <c r="AF25" s="4">
        <f t="shared" si="27"/>
        <v>0.16326458289035367</v>
      </c>
      <c r="AG25" s="4">
        <f t="shared" si="2"/>
        <v>0.86816369895976009</v>
      </c>
      <c r="AH25" s="4">
        <f t="shared" si="3"/>
        <v>1.3183861664426251</v>
      </c>
      <c r="AI25" s="8">
        <f t="shared" si="6"/>
        <v>1.041796438751712</v>
      </c>
      <c r="AJ25" s="8">
        <f t="shared" si="6"/>
        <v>1.58206339973115</v>
      </c>
      <c r="AK25" s="8">
        <f t="shared" si="28"/>
        <v>0.867745159737904</v>
      </c>
      <c r="AL25" s="8">
        <f t="shared" si="29"/>
        <v>1.3183505438103387</v>
      </c>
      <c r="AM25" s="8">
        <f t="shared" si="30"/>
        <v>0.93286424087352371</v>
      </c>
      <c r="AN25" s="8">
        <f t="shared" si="31"/>
        <v>1.8613296477425756</v>
      </c>
      <c r="AO25" s="54" t="s">
        <v>81</v>
      </c>
      <c r="AP25" s="8">
        <f>'30.06.2017'!O25+'30.06.2017'!Q25</f>
        <v>2.4</v>
      </c>
      <c r="AQ25" s="8">
        <f>'30.06.2017'!P25+'30.06.2017'!R25</f>
        <v>3.2880000000000003</v>
      </c>
    </row>
    <row r="26" spans="1:43" s="36" customFormat="1" x14ac:dyDescent="0.25">
      <c r="A26" s="33" t="s">
        <v>69</v>
      </c>
      <c r="B26" s="34">
        <v>65.808000000000007</v>
      </c>
      <c r="C26" s="34">
        <v>30.744</v>
      </c>
      <c r="D26" s="34">
        <v>0</v>
      </c>
      <c r="E26" s="34">
        <v>62.63</v>
      </c>
      <c r="F26" s="34">
        <v>20.655000000000001</v>
      </c>
      <c r="G26" s="34"/>
      <c r="H26" s="34"/>
      <c r="I26" s="34">
        <v>0.89</v>
      </c>
      <c r="J26" s="34">
        <v>1.28</v>
      </c>
      <c r="K26" s="34">
        <v>0.89</v>
      </c>
      <c r="L26" s="34">
        <v>1.28</v>
      </c>
      <c r="M26" s="34">
        <v>1.0680000000000001</v>
      </c>
      <c r="N26" s="34">
        <v>1.536</v>
      </c>
      <c r="O26" s="34">
        <v>1.0680000000000001</v>
      </c>
      <c r="P26" s="34">
        <v>1.536</v>
      </c>
      <c r="Q26" s="34">
        <v>58.569000000000003</v>
      </c>
      <c r="R26" s="34">
        <v>39.351999999999997</v>
      </c>
      <c r="S26" s="34">
        <v>0</v>
      </c>
      <c r="T26" s="34">
        <v>56.006</v>
      </c>
      <c r="U26" s="34">
        <v>30.353000000000002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f t="shared" si="24"/>
        <v>0</v>
      </c>
      <c r="AD26" s="34">
        <f t="shared" si="25"/>
        <v>0</v>
      </c>
      <c r="AE26" s="34">
        <f t="shared" si="26"/>
        <v>0</v>
      </c>
      <c r="AF26" s="34">
        <f t="shared" si="27"/>
        <v>0</v>
      </c>
      <c r="AG26" s="4">
        <f t="shared" si="2"/>
        <v>0.89</v>
      </c>
      <c r="AH26" s="4">
        <f t="shared" si="3"/>
        <v>0.89</v>
      </c>
      <c r="AI26" s="8">
        <f t="shared" si="6"/>
        <v>1.0680000000000001</v>
      </c>
      <c r="AJ26" s="8">
        <f t="shared" si="6"/>
        <v>1.0680000000000001</v>
      </c>
      <c r="AK26" s="35">
        <f t="shared" si="28"/>
        <v>0.88999817651349378</v>
      </c>
      <c r="AL26" s="35">
        <f t="shared" si="29"/>
        <v>0.8942359891425834</v>
      </c>
      <c r="AM26" s="35">
        <f t="shared" si="30"/>
        <v>1.2799895914650012</v>
      </c>
      <c r="AN26" s="35">
        <f t="shared" si="31"/>
        <v>1.469523117889131</v>
      </c>
      <c r="AO26" s="54" t="s">
        <v>68</v>
      </c>
      <c r="AP26" s="8">
        <f>'30.06.2017'!O26+'30.06.2017'!Q26</f>
        <v>2.7</v>
      </c>
      <c r="AQ26" s="8">
        <f>'30.06.2017'!P26+'30.06.2017'!R26</f>
        <v>2.7</v>
      </c>
    </row>
    <row r="27" spans="1:43" x14ac:dyDescent="0.25">
      <c r="A27" s="12" t="s">
        <v>68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4">
        <v>0.75</v>
      </c>
      <c r="K27" s="4">
        <v>1.24</v>
      </c>
      <c r="L27" s="4">
        <v>1.24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f t="shared" ref="AC27" si="32">W27/B27</f>
        <v>0</v>
      </c>
      <c r="AD27" s="4">
        <f t="shared" ref="AD27" si="33">Z27/E27</f>
        <v>0</v>
      </c>
      <c r="AE27" s="4">
        <f t="shared" ref="AE27" si="34">(X27+Y27)/(C27+D27)</f>
        <v>0</v>
      </c>
      <c r="AF27" s="4">
        <f t="shared" ref="AF27" si="35">(AA27+AB27)/(F27+G27)</f>
        <v>0</v>
      </c>
      <c r="AG27" s="4">
        <f t="shared" ref="AG27" si="36">I27+AC27</f>
        <v>0.75</v>
      </c>
      <c r="AH27" s="4">
        <f t="shared" ref="AH27" si="37">K27+AD27</f>
        <v>1.24</v>
      </c>
      <c r="AI27" s="8">
        <f t="shared" ref="AI27" si="38">AG27*1.2</f>
        <v>0.89999999999999991</v>
      </c>
      <c r="AJ27" s="8">
        <f t="shared" ref="AJ27" si="39">AH27*1.2</f>
        <v>1.488</v>
      </c>
      <c r="AK27" s="8">
        <f t="shared" ref="AK27" si="40">(Q27+W27)/B27</f>
        <v>0.75615624673314896</v>
      </c>
      <c r="AL27" s="8">
        <f t="shared" ref="AL27" si="41">(T27+Z27)/E27</f>
        <v>1.2315762399589876</v>
      </c>
      <c r="AM27" s="8">
        <f t="shared" ref="AM27" si="42">(R27+X27)/C27</f>
        <v>0.65771646125267458</v>
      </c>
      <c r="AN27" s="8">
        <f t="shared" ref="AN27" si="43">(U27+V27+AA27+AB27)/(F27+G27)</f>
        <v>1.1102469659745284</v>
      </c>
      <c r="AO27" s="54" t="s">
        <v>110</v>
      </c>
      <c r="AP27" s="8">
        <f>'30.06.2017'!O27+'30.06.2017'!Q27</f>
        <v>4.0679999999999996</v>
      </c>
      <c r="AQ27" s="8">
        <f>'30.06.2017'!P27+'30.06.2017'!R27</f>
        <v>4.0679999999999996</v>
      </c>
    </row>
    <row r="28" spans="1:43" x14ac:dyDescent="0.25">
      <c r="A28" s="12" t="s">
        <v>68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4">
        <v>0.75</v>
      </c>
      <c r="K28" s="4">
        <v>1.24</v>
      </c>
      <c r="L28" s="4">
        <v>1.24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f t="shared" si="24"/>
        <v>0</v>
      </c>
      <c r="AD28" s="4">
        <f t="shared" si="25"/>
        <v>0</v>
      </c>
      <c r="AE28" s="4">
        <f t="shared" si="26"/>
        <v>0</v>
      </c>
      <c r="AF28" s="4">
        <f t="shared" si="27"/>
        <v>0</v>
      </c>
      <c r="AG28" s="4">
        <f t="shared" si="2"/>
        <v>0.75</v>
      </c>
      <c r="AH28" s="4">
        <f t="shared" si="3"/>
        <v>1.24</v>
      </c>
      <c r="AI28" s="8">
        <f t="shared" si="6"/>
        <v>0.89999999999999991</v>
      </c>
      <c r="AJ28" s="8">
        <f t="shared" si="6"/>
        <v>1.488</v>
      </c>
      <c r="AK28" s="8">
        <f t="shared" si="28"/>
        <v>0.75615624673314896</v>
      </c>
      <c r="AL28" s="8">
        <f t="shared" si="29"/>
        <v>1.2315762399589876</v>
      </c>
      <c r="AM28" s="8">
        <f t="shared" si="30"/>
        <v>0.65771646125267458</v>
      </c>
      <c r="AN28" s="8">
        <f t="shared" si="31"/>
        <v>1.1102469659745284</v>
      </c>
      <c r="AO28" s="54" t="s">
        <v>28</v>
      </c>
      <c r="AP28" s="8">
        <f>'30.06.2017'!O28+'30.06.2017'!Q28</f>
        <v>3.516</v>
      </c>
      <c r="AQ28" s="8">
        <f>'30.06.2017'!P28+'30.06.2017'!R28</f>
        <v>3.7800000000000002</v>
      </c>
    </row>
    <row r="29" spans="1:43" x14ac:dyDescent="0.25">
      <c r="A29" s="12" t="s">
        <v>28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4">
        <v>1.05</v>
      </c>
      <c r="K29" s="4">
        <v>1.2</v>
      </c>
      <c r="L29" s="4">
        <v>1.35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24"/>
        <v>0</v>
      </c>
      <c r="AD29" s="4">
        <f t="shared" si="25"/>
        <v>0</v>
      </c>
      <c r="AE29" s="4">
        <f t="shared" si="26"/>
        <v>0</v>
      </c>
      <c r="AF29" s="4">
        <f t="shared" si="27"/>
        <v>0</v>
      </c>
      <c r="AG29" s="4">
        <f t="shared" si="2"/>
        <v>0.95</v>
      </c>
      <c r="AH29" s="4">
        <f t="shared" si="3"/>
        <v>1.2</v>
      </c>
      <c r="AI29" s="8">
        <f t="shared" si="6"/>
        <v>1.1399999999999999</v>
      </c>
      <c r="AJ29" s="8">
        <f t="shared" si="6"/>
        <v>1.44</v>
      </c>
      <c r="AK29" s="8">
        <f t="shared" si="28"/>
        <v>0.94997561885093085</v>
      </c>
      <c r="AL29" s="8">
        <f t="shared" si="29"/>
        <v>1.199990389697756</v>
      </c>
      <c r="AM29" s="8">
        <f t="shared" si="30"/>
        <v>1.0500039249548629</v>
      </c>
      <c r="AN29" s="8">
        <f t="shared" si="31"/>
        <v>1.4598601909633748</v>
      </c>
      <c r="AO29" s="54" t="s">
        <v>89</v>
      </c>
      <c r="AP29" s="8">
        <f>'30.06.2017'!O29+'30.06.2017'!Q29</f>
        <v>2.6760000000000002</v>
      </c>
      <c r="AQ29" s="8">
        <f>'30.06.2017'!P29+'30.06.2017'!R29</f>
        <v>3.1679999999999997</v>
      </c>
    </row>
    <row r="30" spans="1:43" s="36" customFormat="1" x14ac:dyDescent="0.25">
      <c r="A30" s="33" t="s">
        <v>29</v>
      </c>
      <c r="B30" s="34">
        <v>86.088999999999999</v>
      </c>
      <c r="C30" s="34">
        <v>29.715</v>
      </c>
      <c r="D30" s="34">
        <v>1.278</v>
      </c>
      <c r="E30" s="34">
        <v>82.031999999999996</v>
      </c>
      <c r="F30" s="34">
        <v>161.767</v>
      </c>
      <c r="G30" s="34">
        <v>6.4000000000000001E-2</v>
      </c>
      <c r="H30" s="34"/>
      <c r="I30" s="34">
        <v>0.62</v>
      </c>
      <c r="J30" s="34">
        <v>0.9</v>
      </c>
      <c r="K30" s="34">
        <v>1.22</v>
      </c>
      <c r="L30" s="34">
        <v>1.38</v>
      </c>
      <c r="M30" s="34">
        <f>I30*1.2</f>
        <v>0.74399999999999999</v>
      </c>
      <c r="N30" s="34">
        <f>J30*1.2</f>
        <v>1.08</v>
      </c>
      <c r="O30" s="34">
        <f>K30*1.2</f>
        <v>1.464</v>
      </c>
      <c r="P30" s="34">
        <f>L30*1.2</f>
        <v>1.6559999999999999</v>
      </c>
      <c r="Q30" s="34">
        <v>53.636000000000003</v>
      </c>
      <c r="R30" s="34">
        <v>26.614999999999998</v>
      </c>
      <c r="S30" s="34">
        <v>1.1499999999999999</v>
      </c>
      <c r="T30" s="34">
        <v>100.179</v>
      </c>
      <c r="U30" s="34">
        <v>239.465</v>
      </c>
      <c r="V30" s="34">
        <v>8.7999999999999995E-2</v>
      </c>
      <c r="W30" s="34"/>
      <c r="X30" s="34"/>
      <c r="Y30" s="34"/>
      <c r="Z30" s="34"/>
      <c r="AA30" s="34"/>
      <c r="AB30" s="34"/>
      <c r="AC30" s="34">
        <f t="shared" si="24"/>
        <v>0</v>
      </c>
      <c r="AD30" s="34">
        <f t="shared" si="25"/>
        <v>0</v>
      </c>
      <c r="AE30" s="34">
        <f t="shared" si="26"/>
        <v>0</v>
      </c>
      <c r="AF30" s="34">
        <f t="shared" si="27"/>
        <v>0</v>
      </c>
      <c r="AG30" s="4">
        <f t="shared" si="2"/>
        <v>0.62</v>
      </c>
      <c r="AH30" s="4">
        <f t="shared" si="3"/>
        <v>1.22</v>
      </c>
      <c r="AI30" s="8">
        <f t="shared" si="6"/>
        <v>0.74399999999999999</v>
      </c>
      <c r="AJ30" s="8">
        <f t="shared" si="6"/>
        <v>1.464</v>
      </c>
      <c r="AK30" s="35">
        <f t="shared" si="28"/>
        <v>0.62302965535666577</v>
      </c>
      <c r="AL30" s="35">
        <f t="shared" si="29"/>
        <v>1.221218548858982</v>
      </c>
      <c r="AM30" s="35">
        <f t="shared" si="30"/>
        <v>0.89567558472152109</v>
      </c>
      <c r="AN30" s="35">
        <f t="shared" si="31"/>
        <v>1.4802664508036163</v>
      </c>
      <c r="AO30" s="55" t="s">
        <v>51</v>
      </c>
      <c r="AP30" s="8">
        <f>'30.06.2017'!O30+'30.06.2017'!Q30</f>
        <v>2.58</v>
      </c>
      <c r="AQ30" s="8">
        <f>'30.06.2017'!P30+'30.06.2017'!R30</f>
        <v>2.58</v>
      </c>
    </row>
    <row r="31" spans="1:43" x14ac:dyDescent="0.25">
      <c r="A31" s="9" t="s">
        <v>51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4">
        <v>0.76400000000000001</v>
      </c>
      <c r="K31" s="4">
        <v>0.64500000000000002</v>
      </c>
      <c r="L31" s="4">
        <v>0.64500000000000002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 s="4">
        <f t="shared" si="24"/>
        <v>0</v>
      </c>
      <c r="AD31" s="4">
        <f t="shared" si="25"/>
        <v>0</v>
      </c>
      <c r="AE31" s="4">
        <f t="shared" si="26"/>
        <v>0</v>
      </c>
      <c r="AF31" s="4">
        <f t="shared" si="27"/>
        <v>0</v>
      </c>
      <c r="AG31" s="4">
        <f t="shared" si="2"/>
        <v>0.76400000000000001</v>
      </c>
      <c r="AH31" s="4">
        <f t="shared" si="3"/>
        <v>0.64500000000000002</v>
      </c>
      <c r="AI31" s="8">
        <f t="shared" si="6"/>
        <v>0.91679999999999995</v>
      </c>
      <c r="AJ31" s="8">
        <f t="shared" si="6"/>
        <v>0.77400000000000002</v>
      </c>
      <c r="AK31" s="8">
        <f t="shared" si="28"/>
        <v>0.76399873769748139</v>
      </c>
      <c r="AL31" s="8">
        <f t="shared" si="29"/>
        <v>0.64499962748652739</v>
      </c>
      <c r="AM31" s="8">
        <f t="shared" si="30"/>
        <v>0.76400345399595515</v>
      </c>
      <c r="AN31" s="8">
        <f t="shared" si="31"/>
        <v>0.64499891706945289</v>
      </c>
      <c r="AO31" s="54" t="s">
        <v>90</v>
      </c>
      <c r="AP31" s="8">
        <f>'30.06.2017'!O31+'30.06.2017'!Q31</f>
        <v>2.2800000000000002</v>
      </c>
      <c r="AQ31" s="8">
        <f>'30.06.2017'!P31+'30.06.2017'!R31</f>
        <v>2.2800000000000002</v>
      </c>
    </row>
    <row r="32" spans="1:43" x14ac:dyDescent="0.25">
      <c r="A32" s="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/>
      <c r="AJ32" s="8"/>
      <c r="AK32" s="8"/>
      <c r="AL32" s="8"/>
      <c r="AM32" s="8"/>
      <c r="AN32" s="8"/>
      <c r="AO32" s="54" t="s">
        <v>100</v>
      </c>
      <c r="AP32" s="8">
        <f>'30.06.2017'!O32+'30.06.2017'!Q32</f>
        <v>5.04</v>
      </c>
      <c r="AQ32" s="8">
        <f>'30.06.2017'!P32+'30.06.2017'!R32</f>
        <v>5.4359999999999999</v>
      </c>
    </row>
    <row r="33" spans="1:43" x14ac:dyDescent="0.25">
      <c r="A33" s="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/>
      <c r="AJ33" s="8"/>
      <c r="AK33" s="8"/>
      <c r="AL33" s="8"/>
      <c r="AM33" s="8"/>
      <c r="AN33" s="8"/>
      <c r="AO33" s="54" t="s">
        <v>107</v>
      </c>
      <c r="AP33" s="8">
        <f>'30.06.2017'!O33+'30.06.2017'!Q33</f>
        <v>2.6892</v>
      </c>
      <c r="AQ33" s="8">
        <f>'30.06.2017'!P33+'30.06.2017'!R33</f>
        <v>2.6892</v>
      </c>
    </row>
    <row r="34" spans="1:43" x14ac:dyDescent="0.25">
      <c r="A34" s="12" t="s">
        <v>30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4">
        <v>0.71</v>
      </c>
      <c r="K34" s="4">
        <v>0.94</v>
      </c>
      <c r="L34" s="4">
        <v>0.94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24"/>
        <v>0</v>
      </c>
      <c r="AD34" s="4">
        <f t="shared" si="25"/>
        <v>0</v>
      </c>
      <c r="AE34" s="4">
        <f t="shared" si="26"/>
        <v>0</v>
      </c>
      <c r="AF34" s="4">
        <f t="shared" si="27"/>
        <v>0</v>
      </c>
      <c r="AG34" s="4">
        <f t="shared" si="2"/>
        <v>0.71</v>
      </c>
      <c r="AH34" s="4">
        <f t="shared" si="3"/>
        <v>0.94</v>
      </c>
      <c r="AI34" s="8">
        <f t="shared" si="6"/>
        <v>0.85199999999999998</v>
      </c>
      <c r="AJ34" s="8">
        <f t="shared" si="6"/>
        <v>1.1279999999999999</v>
      </c>
      <c r="AK34" s="8">
        <f t="shared" si="28"/>
        <v>0.72615968478812642</v>
      </c>
      <c r="AL34" s="8">
        <f t="shared" si="29"/>
        <v>0.91472088969194165</v>
      </c>
      <c r="AM34" s="8">
        <f t="shared" si="30"/>
        <v>0.71665866739007955</v>
      </c>
      <c r="AN34" s="8">
        <f t="shared" si="31"/>
        <v>0.93633352400462933</v>
      </c>
      <c r="AO34" s="54" t="s">
        <v>31</v>
      </c>
      <c r="AP34" s="8">
        <f>'30.06.2017'!O34+'30.06.2017'!Q34</f>
        <v>3.06</v>
      </c>
      <c r="AQ34" s="8">
        <f>'30.06.2017'!P34+'30.06.2017'!R34</f>
        <v>4.2096</v>
      </c>
    </row>
    <row r="35" spans="1:43" s="36" customFormat="1" x14ac:dyDescent="0.25">
      <c r="A35" s="33" t="s">
        <v>31</v>
      </c>
      <c r="B35" s="34">
        <v>64.039000000000001</v>
      </c>
      <c r="C35" s="34">
        <v>43.48</v>
      </c>
      <c r="D35" s="34"/>
      <c r="E35" s="34">
        <v>50.304000000000002</v>
      </c>
      <c r="F35" s="34">
        <v>116.218</v>
      </c>
      <c r="G35" s="34"/>
      <c r="H35" s="34"/>
      <c r="I35" s="34">
        <v>1.1399999999999999</v>
      </c>
      <c r="J35" s="34">
        <v>1.29</v>
      </c>
      <c r="K35" s="34">
        <v>1.1399999999999999</v>
      </c>
      <c r="L35" s="34">
        <v>2</v>
      </c>
      <c r="M35" s="34">
        <v>1.3680000000000001</v>
      </c>
      <c r="N35" s="34">
        <v>1.548</v>
      </c>
      <c r="O35" s="34">
        <v>1.3680000000000001</v>
      </c>
      <c r="P35" s="34">
        <v>2.4</v>
      </c>
      <c r="Q35" s="34">
        <v>72.759</v>
      </c>
      <c r="R35" s="34">
        <v>56.183</v>
      </c>
      <c r="S35" s="34"/>
      <c r="T35" s="34">
        <v>57.56</v>
      </c>
      <c r="U35" s="34">
        <v>232.012</v>
      </c>
      <c r="V35" s="34"/>
      <c r="W35" s="34"/>
      <c r="X35" s="34"/>
      <c r="Y35" s="34"/>
      <c r="Z35" s="34"/>
      <c r="AA35" s="34"/>
      <c r="AB35" s="34"/>
      <c r="AC35" s="34">
        <v>0</v>
      </c>
      <c r="AD35" s="34">
        <v>0</v>
      </c>
      <c r="AE35" s="34">
        <v>0</v>
      </c>
      <c r="AF35" s="34">
        <v>0</v>
      </c>
      <c r="AG35" s="4">
        <f t="shared" si="2"/>
        <v>1.1399999999999999</v>
      </c>
      <c r="AH35" s="4">
        <f t="shared" si="3"/>
        <v>1.1399999999999999</v>
      </c>
      <c r="AI35" s="8">
        <f t="shared" si="6"/>
        <v>1.3679999999999999</v>
      </c>
      <c r="AJ35" s="8">
        <f t="shared" si="6"/>
        <v>1.3679999999999999</v>
      </c>
      <c r="AK35" s="35">
        <f t="shared" si="28"/>
        <v>1.1361670232202252</v>
      </c>
      <c r="AL35" s="35">
        <f t="shared" si="29"/>
        <v>1.1442430025445292</v>
      </c>
      <c r="AM35" s="35">
        <f t="shared" si="30"/>
        <v>1.2921573137074518</v>
      </c>
      <c r="AN35" s="35">
        <f t="shared" si="31"/>
        <v>1.9963516839043864</v>
      </c>
      <c r="AO35" s="54" t="s">
        <v>32</v>
      </c>
      <c r="AP35" s="8">
        <f>'30.06.2017'!O35+'30.06.2017'!Q35</f>
        <v>2.1120000000000001</v>
      </c>
      <c r="AQ35" s="8">
        <f>'30.06.2017'!P35+'30.06.2017'!R35</f>
        <v>2.4239999999999999</v>
      </c>
    </row>
    <row r="36" spans="1:43" x14ac:dyDescent="0.25">
      <c r="A36" s="12" t="s">
        <v>32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4">
        <v>0.89</v>
      </c>
      <c r="K36" s="4">
        <v>0.59</v>
      </c>
      <c r="L36" s="4">
        <v>0.75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ref="AC36:AC48" si="44">W36/B36</f>
        <v>0</v>
      </c>
      <c r="AD36" s="4">
        <f t="shared" ref="AD36:AD48" si="45">Z36/E36</f>
        <v>0</v>
      </c>
      <c r="AE36" s="4">
        <f t="shared" ref="AE36:AE48" si="46">(X36+Y36)/(C36+D36)</f>
        <v>0</v>
      </c>
      <c r="AF36" s="4">
        <f t="shared" ref="AF36:AF48" si="47">(AA36+AB36)/(F36+G36)</f>
        <v>0</v>
      </c>
      <c r="AG36" s="4">
        <f t="shared" si="2"/>
        <v>0.77</v>
      </c>
      <c r="AH36" s="4">
        <f t="shared" si="3"/>
        <v>0.59</v>
      </c>
      <c r="AI36" s="8">
        <f t="shared" si="6"/>
        <v>0.92399999999999993</v>
      </c>
      <c r="AJ36" s="8">
        <f t="shared" si="6"/>
        <v>0.70799999999999996</v>
      </c>
      <c r="AK36" s="8">
        <f t="shared" si="28"/>
        <v>0.76098776051466765</v>
      </c>
      <c r="AL36" s="8">
        <f t="shared" si="29"/>
        <v>0.58309961193879967</v>
      </c>
      <c r="AM36" s="8">
        <f t="shared" si="30"/>
        <v>0.89000139840581727</v>
      </c>
      <c r="AN36" s="8">
        <f t="shared" si="31"/>
        <v>0.85747002559612018</v>
      </c>
      <c r="AO36" s="54" t="s">
        <v>91</v>
      </c>
      <c r="AP36" s="8">
        <f>'30.06.2017'!O36+'30.06.2017'!Q36</f>
        <v>3.3719999999999999</v>
      </c>
      <c r="AQ36" s="8">
        <f>'30.06.2017'!P36+'30.06.2017'!R36</f>
        <v>5.6280000000000001</v>
      </c>
    </row>
    <row r="37" spans="1:43" x14ac:dyDescent="0.25">
      <c r="A37" s="12" t="s">
        <v>33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4">
        <v>1.69</v>
      </c>
      <c r="K37" s="4">
        <v>1.32</v>
      </c>
      <c r="L37" s="4">
        <v>2.5299999999999998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 s="4">
        <f t="shared" si="44"/>
        <v>0</v>
      </c>
      <c r="AD37" s="4">
        <f t="shared" si="45"/>
        <v>0</v>
      </c>
      <c r="AE37" s="4">
        <f t="shared" si="46"/>
        <v>0</v>
      </c>
      <c r="AF37" s="4">
        <f t="shared" si="47"/>
        <v>0</v>
      </c>
      <c r="AG37" s="4">
        <f t="shared" si="2"/>
        <v>0.89</v>
      </c>
      <c r="AH37" s="4">
        <f t="shared" si="3"/>
        <v>1.32</v>
      </c>
      <c r="AI37" s="8">
        <f t="shared" si="6"/>
        <v>1.0680000000000001</v>
      </c>
      <c r="AJ37" s="8">
        <f t="shared" si="6"/>
        <v>1.5840000000000001</v>
      </c>
      <c r="AK37" s="8">
        <f t="shared" si="28"/>
        <v>0.91588165515316444</v>
      </c>
      <c r="AL37" s="8">
        <f t="shared" si="29"/>
        <v>1.3636522205823158</v>
      </c>
      <c r="AM37" s="8">
        <f t="shared" si="30"/>
        <v>1.540762331838565</v>
      </c>
      <c r="AN37" s="8">
        <f t="shared" si="31"/>
        <v>2.2919541323690349</v>
      </c>
      <c r="AO37" s="54" t="s">
        <v>87</v>
      </c>
      <c r="AP37" s="8">
        <f>'30.06.2017'!O37+'30.06.2017'!Q37</f>
        <v>2.08</v>
      </c>
      <c r="AQ37" s="8">
        <f>'30.06.2017'!P37+'30.06.2017'!R37</f>
        <v>4.84</v>
      </c>
    </row>
    <row r="38" spans="1:43" s="36" customFormat="1" x14ac:dyDescent="0.25">
      <c r="A38" s="33" t="s">
        <v>34</v>
      </c>
      <c r="B38" s="34">
        <v>6860</v>
      </c>
      <c r="C38" s="34">
        <v>2735</v>
      </c>
      <c r="D38" s="34">
        <v>0</v>
      </c>
      <c r="E38" s="34">
        <v>6832</v>
      </c>
      <c r="F38" s="34">
        <v>5116</v>
      </c>
      <c r="G38" s="34">
        <v>0</v>
      </c>
      <c r="H38" s="34">
        <v>10903</v>
      </c>
      <c r="I38" s="34">
        <v>0.95</v>
      </c>
      <c r="J38" s="34">
        <v>2.3199999999999998</v>
      </c>
      <c r="K38" s="34">
        <v>0.78</v>
      </c>
      <c r="L38" s="34">
        <v>1.72</v>
      </c>
      <c r="M38" s="34">
        <v>1.1399999999999999</v>
      </c>
      <c r="N38" s="34">
        <v>2.78</v>
      </c>
      <c r="O38" s="34">
        <v>0.94</v>
      </c>
      <c r="P38" s="34">
        <v>2.06</v>
      </c>
      <c r="Q38" s="34">
        <v>6517</v>
      </c>
      <c r="R38" s="34">
        <v>5806</v>
      </c>
      <c r="S38" s="34">
        <v>0</v>
      </c>
      <c r="T38" s="34">
        <v>5329</v>
      </c>
      <c r="U38" s="34">
        <v>7493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f t="shared" si="44"/>
        <v>0</v>
      </c>
      <c r="AD38" s="34">
        <f t="shared" si="45"/>
        <v>0</v>
      </c>
      <c r="AE38" s="34">
        <f t="shared" si="46"/>
        <v>0</v>
      </c>
      <c r="AF38" s="34">
        <f t="shared" si="47"/>
        <v>0</v>
      </c>
      <c r="AG38" s="4">
        <f t="shared" si="2"/>
        <v>0.95</v>
      </c>
      <c r="AH38" s="4">
        <f t="shared" si="3"/>
        <v>0.78</v>
      </c>
      <c r="AI38" s="8">
        <f t="shared" si="6"/>
        <v>1.1399999999999999</v>
      </c>
      <c r="AJ38" s="8">
        <f t="shared" si="6"/>
        <v>0.93599999999999994</v>
      </c>
      <c r="AK38" s="35">
        <f t="shared" si="28"/>
        <v>0.95</v>
      </c>
      <c r="AL38" s="35">
        <f t="shared" si="29"/>
        <v>0.78000585480093676</v>
      </c>
      <c r="AM38" s="35">
        <f t="shared" si="30"/>
        <v>2.122851919561243</v>
      </c>
      <c r="AN38" s="35">
        <f t="shared" si="31"/>
        <v>1.4646207974980454</v>
      </c>
      <c r="AO38" s="54" t="s">
        <v>35</v>
      </c>
      <c r="AP38" s="8">
        <f>'30.06.2017'!O38+'30.06.2017'!Q38</f>
        <v>2.496</v>
      </c>
      <c r="AQ38" s="8">
        <f>'30.06.2017'!P38+'30.06.2017'!R38</f>
        <v>2.9039999999999999</v>
      </c>
    </row>
    <row r="39" spans="1:43" x14ac:dyDescent="0.25">
      <c r="A39" s="12" t="s">
        <v>35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4">
        <v>1.05</v>
      </c>
      <c r="K39" s="4">
        <v>1.1299999999999999</v>
      </c>
      <c r="L39" s="4">
        <v>1.33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f t="shared" si="44"/>
        <v>0</v>
      </c>
      <c r="AD39" s="4">
        <f t="shared" si="45"/>
        <v>0</v>
      </c>
      <c r="AE39" s="4">
        <f t="shared" si="46"/>
        <v>0</v>
      </c>
      <c r="AF39" s="4">
        <f t="shared" si="47"/>
        <v>0</v>
      </c>
      <c r="AG39" s="4">
        <f t="shared" si="2"/>
        <v>0.89</v>
      </c>
      <c r="AH39" s="4">
        <f t="shared" si="3"/>
        <v>1.1299999999999999</v>
      </c>
      <c r="AI39" s="8">
        <f t="shared" si="6"/>
        <v>1.0680000000000001</v>
      </c>
      <c r="AJ39" s="8">
        <f t="shared" si="6"/>
        <v>1.3559999999999999</v>
      </c>
      <c r="AK39" s="8">
        <f t="shared" si="28"/>
        <v>0.89198693402935159</v>
      </c>
      <c r="AL39" s="8">
        <f t="shared" si="29"/>
        <v>1.125046284051838</v>
      </c>
      <c r="AM39" s="8">
        <f t="shared" si="30"/>
        <v>1.0499937382592361</v>
      </c>
      <c r="AN39" s="8">
        <f t="shared" si="31"/>
        <v>1.3250159948816378</v>
      </c>
      <c r="AO39" s="54" t="s">
        <v>36</v>
      </c>
      <c r="AP39" s="8">
        <f>'30.06.2017'!O39+'30.06.2017'!Q39</f>
        <v>2.0350000000000001</v>
      </c>
      <c r="AQ39" s="8">
        <f>'30.06.2017'!P39+'30.06.2017'!R39</f>
        <v>2.0350000000000001</v>
      </c>
    </row>
    <row r="40" spans="1:43" x14ac:dyDescent="0.25">
      <c r="A40" s="12" t="s">
        <v>36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4">
        <v>0.57999999999999996</v>
      </c>
      <c r="K40" s="4">
        <v>1</v>
      </c>
      <c r="L40" s="4">
        <v>1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 s="4">
        <f t="shared" si="44"/>
        <v>0</v>
      </c>
      <c r="AD40" s="4">
        <f t="shared" si="45"/>
        <v>0</v>
      </c>
      <c r="AE40" s="4">
        <f t="shared" si="46"/>
        <v>0</v>
      </c>
      <c r="AF40" s="4">
        <f t="shared" si="47"/>
        <v>0</v>
      </c>
      <c r="AG40" s="4">
        <f t="shared" si="2"/>
        <v>0.57999999999999996</v>
      </c>
      <c r="AH40" s="4">
        <f t="shared" si="3"/>
        <v>1</v>
      </c>
      <c r="AI40" s="8">
        <f t="shared" si="6"/>
        <v>0.69599999999999995</v>
      </c>
      <c r="AJ40" s="8">
        <f t="shared" si="6"/>
        <v>1.2</v>
      </c>
      <c r="AK40" s="8">
        <f t="shared" si="28"/>
        <v>0.58041581642691309</v>
      </c>
      <c r="AL40" s="8">
        <f t="shared" si="29"/>
        <v>1.0000077174352295</v>
      </c>
      <c r="AM40" s="8">
        <f t="shared" si="30"/>
        <v>0.58043368497948133</v>
      </c>
      <c r="AN40" s="8">
        <f t="shared" si="31"/>
        <v>1.3255250168251249</v>
      </c>
      <c r="AO40" s="54" t="s">
        <v>78</v>
      </c>
      <c r="AP40" s="8">
        <f>'30.06.2017'!O40+'30.06.2017'!Q40</f>
        <v>3.7559999999999998</v>
      </c>
      <c r="AQ40" s="8">
        <f>'30.06.2017'!P40+'30.06.2017'!R40</f>
        <v>3.7559999999999998</v>
      </c>
    </row>
    <row r="41" spans="1:43" s="36" customFormat="1" x14ac:dyDescent="0.25">
      <c r="A41" s="33" t="s">
        <v>37</v>
      </c>
      <c r="B41" s="34">
        <v>20.646000000000001</v>
      </c>
      <c r="C41" s="34">
        <v>6.5039999999999996</v>
      </c>
      <c r="D41" s="34">
        <v>0</v>
      </c>
      <c r="E41" s="34">
        <v>19.945</v>
      </c>
      <c r="F41" s="34">
        <v>6.3179999999999996</v>
      </c>
      <c r="G41" s="34">
        <v>0</v>
      </c>
      <c r="H41" s="34"/>
      <c r="I41" s="34">
        <v>0.70399999999999996</v>
      </c>
      <c r="J41" s="34">
        <v>0.70399999999999996</v>
      </c>
      <c r="K41" s="34">
        <v>1.3540000000000001</v>
      </c>
      <c r="L41" s="34">
        <v>1.3540000000000001</v>
      </c>
      <c r="M41" s="34">
        <v>0.84</v>
      </c>
      <c r="N41" s="34">
        <v>0.84</v>
      </c>
      <c r="O41" s="34">
        <v>1.62</v>
      </c>
      <c r="P41" s="34">
        <v>1.62</v>
      </c>
      <c r="Q41" s="34">
        <v>14.535</v>
      </c>
      <c r="R41" s="34">
        <v>4.5789999999999997</v>
      </c>
      <c r="S41" s="34">
        <v>0</v>
      </c>
      <c r="T41" s="34">
        <v>27.006</v>
      </c>
      <c r="U41" s="34">
        <v>8.5540000000000003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f t="shared" si="44"/>
        <v>0</v>
      </c>
      <c r="AD41" s="34">
        <f t="shared" si="45"/>
        <v>0</v>
      </c>
      <c r="AE41" s="34">
        <f t="shared" si="46"/>
        <v>0</v>
      </c>
      <c r="AF41" s="34">
        <f t="shared" si="47"/>
        <v>0</v>
      </c>
      <c r="AG41" s="4">
        <f t="shared" si="2"/>
        <v>0.70399999999999996</v>
      </c>
      <c r="AH41" s="4">
        <f t="shared" si="3"/>
        <v>1.3540000000000001</v>
      </c>
      <c r="AI41" s="8">
        <f t="shared" si="6"/>
        <v>0.84479999999999988</v>
      </c>
      <c r="AJ41" s="8">
        <f t="shared" si="6"/>
        <v>1.6248</v>
      </c>
      <c r="AK41" s="35">
        <f t="shared" si="28"/>
        <v>0.70401046207497819</v>
      </c>
      <c r="AL41" s="35">
        <f t="shared" si="29"/>
        <v>1.3540235648032088</v>
      </c>
      <c r="AM41" s="35">
        <f t="shared" si="30"/>
        <v>0.70402829028290281</v>
      </c>
      <c r="AN41" s="35">
        <f t="shared" si="31"/>
        <v>1.3539094650205763</v>
      </c>
      <c r="AO41" s="54" t="s">
        <v>37</v>
      </c>
      <c r="AP41" s="8">
        <f>'30.06.2017'!O41+'30.06.2017'!Q41</f>
        <v>4.2740178956779866</v>
      </c>
      <c r="AQ41" s="8">
        <f>'30.06.2017'!P41+'30.06.2017'!R41</f>
        <v>4.2783968871814659</v>
      </c>
    </row>
    <row r="42" spans="1:43" x14ac:dyDescent="0.25">
      <c r="A42" s="12" t="s">
        <v>38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4">
        <v>0.96299999999999997</v>
      </c>
      <c r="K42" s="4">
        <v>0.90300000000000002</v>
      </c>
      <c r="L42" s="4">
        <v>1.052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4"/>
        <v>0</v>
      </c>
      <c r="AD42" s="4">
        <f t="shared" si="45"/>
        <v>0</v>
      </c>
      <c r="AE42" s="4">
        <f t="shared" si="46"/>
        <v>0</v>
      </c>
      <c r="AF42" s="4">
        <f t="shared" si="47"/>
        <v>0</v>
      </c>
      <c r="AG42" s="4">
        <f t="shared" si="2"/>
        <v>0.80400000000000005</v>
      </c>
      <c r="AH42" s="4">
        <f t="shared" si="3"/>
        <v>0.90300000000000002</v>
      </c>
      <c r="AI42" s="8">
        <f t="shared" si="6"/>
        <v>0.96479999999999999</v>
      </c>
      <c r="AJ42" s="8">
        <f t="shared" si="6"/>
        <v>1.0835999999999999</v>
      </c>
      <c r="AK42" s="8">
        <f t="shared" si="28"/>
        <v>0.79768577372009708</v>
      </c>
      <c r="AL42" s="8">
        <f t="shared" si="29"/>
        <v>0.90181023221093604</v>
      </c>
      <c r="AM42" s="8">
        <f t="shared" si="30"/>
        <v>0.95315272684254126</v>
      </c>
      <c r="AN42" s="8">
        <f t="shared" si="31"/>
        <v>1.0535346012832263</v>
      </c>
      <c r="AO42" s="54" t="s">
        <v>80</v>
      </c>
      <c r="AP42" s="8">
        <f>'30.06.2017'!O42+'30.06.2017'!Q42</f>
        <v>2.7530000000000001</v>
      </c>
      <c r="AQ42" s="8">
        <f>'30.06.2017'!P42+'30.06.2017'!R42</f>
        <v>3.0430000000000001</v>
      </c>
    </row>
    <row r="43" spans="1:43" x14ac:dyDescent="0.25">
      <c r="A43" s="12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4">
        <v>1.01</v>
      </c>
      <c r="K43" s="4">
        <v>1.18</v>
      </c>
      <c r="L43" s="4">
        <v>1.18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 s="4">
        <f t="shared" si="44"/>
        <v>0</v>
      </c>
      <c r="AD43" s="4">
        <f t="shared" si="45"/>
        <v>0</v>
      </c>
      <c r="AE43" s="4">
        <f t="shared" si="46"/>
        <v>0</v>
      </c>
      <c r="AF43" s="4">
        <f t="shared" si="47"/>
        <v>0</v>
      </c>
      <c r="AG43" s="4">
        <f t="shared" si="2"/>
        <v>1.01</v>
      </c>
      <c r="AH43" s="4">
        <f t="shared" si="3"/>
        <v>1.18</v>
      </c>
      <c r="AI43" s="8">
        <f t="shared" si="6"/>
        <v>1.212</v>
      </c>
      <c r="AJ43" s="8">
        <f t="shared" si="6"/>
        <v>1.4159999999999999</v>
      </c>
      <c r="AK43" s="8">
        <f t="shared" si="28"/>
        <v>1.0076549220165065</v>
      </c>
      <c r="AL43" s="8">
        <f t="shared" si="29"/>
        <v>1.1770239741039215</v>
      </c>
      <c r="AM43" s="8">
        <f t="shared" si="30"/>
        <v>1.0085282298863867</v>
      </c>
      <c r="AN43" s="8">
        <f t="shared" si="31"/>
        <v>1.1675336016402156</v>
      </c>
      <c r="AO43" s="54" t="s">
        <v>39</v>
      </c>
      <c r="AP43" s="8">
        <f>'30.06.2017'!O43+'30.06.2017'!Q43</f>
        <v>3.1559999999999997</v>
      </c>
      <c r="AQ43" s="8">
        <f>'30.06.2017'!P43+'30.06.2017'!R43</f>
        <v>3.1559999999999997</v>
      </c>
    </row>
    <row r="44" spans="1:43" x14ac:dyDescent="0.25">
      <c r="A44" s="12" t="s">
        <v>40</v>
      </c>
      <c r="B44" s="4">
        <v>25.544</v>
      </c>
      <c r="C44" s="4">
        <v>8.86</v>
      </c>
      <c r="D44" s="4">
        <v>0</v>
      </c>
      <c r="E44" s="4">
        <v>24.933</v>
      </c>
      <c r="F44" s="4">
        <v>11.036</v>
      </c>
      <c r="G44" s="4">
        <v>0</v>
      </c>
      <c r="H44" s="4"/>
      <c r="I44" s="4">
        <v>0.77</v>
      </c>
      <c r="J44" s="4">
        <v>0.77</v>
      </c>
      <c r="K44" s="4">
        <v>0.95</v>
      </c>
      <c r="L44" s="4">
        <v>0.95</v>
      </c>
      <c r="M44" s="4">
        <v>0.92</v>
      </c>
      <c r="N44" s="4">
        <v>0.92</v>
      </c>
      <c r="O44" s="4">
        <v>1.1399999999999999</v>
      </c>
      <c r="P44" s="4">
        <v>1.1399999999999999</v>
      </c>
      <c r="Q44" s="4">
        <v>19.747</v>
      </c>
      <c r="R44" s="4">
        <v>6.851</v>
      </c>
      <c r="S44" s="4">
        <v>0</v>
      </c>
      <c r="T44" s="4">
        <v>23.736000000000001</v>
      </c>
      <c r="U44" s="4">
        <v>10.506</v>
      </c>
      <c r="V44" s="4">
        <v>0</v>
      </c>
      <c r="W44" s="4"/>
      <c r="X44" s="4"/>
      <c r="Y44" s="4"/>
      <c r="Z44" s="4"/>
      <c r="AA44" s="4"/>
      <c r="AB44" s="4"/>
      <c r="AC44" s="4">
        <f t="shared" ref="AC44" si="48">W44/B44</f>
        <v>0</v>
      </c>
      <c r="AD44" s="4">
        <f t="shared" ref="AD44" si="49">Z44/E44</f>
        <v>0</v>
      </c>
      <c r="AE44" s="4">
        <f t="shared" ref="AE44" si="50">(X44+Y44)/(C44+D44)</f>
        <v>0</v>
      </c>
      <c r="AF44" s="4">
        <f t="shared" ref="AF44" si="51">(AA44+AB44)/(F44+G44)</f>
        <v>0</v>
      </c>
      <c r="AG44" s="4">
        <f t="shared" ref="AG44" si="52">I44+AC44</f>
        <v>0.77</v>
      </c>
      <c r="AH44" s="4">
        <f t="shared" ref="AH44" si="53">K44+AD44</f>
        <v>0.95</v>
      </c>
      <c r="AI44" s="8">
        <f t="shared" ref="AI44" si="54">AG44*1.2</f>
        <v>0.92399999999999993</v>
      </c>
      <c r="AJ44" s="8">
        <f t="shared" ref="AJ44" si="55">AH44*1.2</f>
        <v>1.1399999999999999</v>
      </c>
      <c r="AK44" s="8">
        <f t="shared" ref="AK44" si="56">(Q44+W44)/B44</f>
        <v>0.7730582524271844</v>
      </c>
      <c r="AL44" s="8">
        <f t="shared" ref="AL44" si="57">(T44+Z44)/E44</f>
        <v>0.9519913367825773</v>
      </c>
      <c r="AM44" s="8">
        <f t="shared" ref="AM44" si="58">(R44+X44)/C44</f>
        <v>0.77325056433408579</v>
      </c>
      <c r="AN44" s="8">
        <f t="shared" ref="AN44" si="59">(U44+V44+AA44+AB44)/(F44+G44)</f>
        <v>0.95197535338890904</v>
      </c>
      <c r="AO44" s="54" t="s">
        <v>111</v>
      </c>
      <c r="AP44" s="8">
        <f>'30.06.2017'!O44+'30.06.2017'!Q44</f>
        <v>3.3540000000000001</v>
      </c>
      <c r="AQ44" s="8">
        <f>'30.06.2017'!P44+'30.06.2017'!R44</f>
        <v>3.3540000000000001</v>
      </c>
    </row>
    <row r="45" spans="1:43" x14ac:dyDescent="0.25">
      <c r="A45" s="12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11.036</v>
      </c>
      <c r="G45" s="4">
        <v>0</v>
      </c>
      <c r="H45" s="4"/>
      <c r="I45" s="4">
        <v>0.77</v>
      </c>
      <c r="J45" s="4">
        <v>0.77</v>
      </c>
      <c r="K45" s="4">
        <v>0.95</v>
      </c>
      <c r="L45" s="4">
        <v>0.95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 s="4">
        <f t="shared" si="44"/>
        <v>0</v>
      </c>
      <c r="AD45" s="4">
        <f t="shared" si="45"/>
        <v>0</v>
      </c>
      <c r="AE45" s="4">
        <f t="shared" si="46"/>
        <v>0</v>
      </c>
      <c r="AF45" s="4">
        <f t="shared" si="47"/>
        <v>0</v>
      </c>
      <c r="AG45" s="4">
        <f t="shared" si="2"/>
        <v>0.77</v>
      </c>
      <c r="AH45" s="4">
        <f t="shared" si="3"/>
        <v>0.95</v>
      </c>
      <c r="AI45" s="8">
        <f t="shared" si="6"/>
        <v>0.92399999999999993</v>
      </c>
      <c r="AJ45" s="8">
        <f t="shared" si="6"/>
        <v>1.1399999999999999</v>
      </c>
      <c r="AK45" s="8">
        <f t="shared" si="28"/>
        <v>0.7730582524271844</v>
      </c>
      <c r="AL45" s="8">
        <f t="shared" si="29"/>
        <v>0.9519913367825773</v>
      </c>
      <c r="AM45" s="8">
        <f t="shared" si="30"/>
        <v>0.77325056433408579</v>
      </c>
      <c r="AN45" s="8">
        <f t="shared" si="31"/>
        <v>0.95197535338890904</v>
      </c>
      <c r="AO45" s="54" t="s">
        <v>40</v>
      </c>
      <c r="AP45" s="8">
        <f>'30.06.2017'!O45+'30.06.2017'!Q45</f>
        <v>2.8319999999999999</v>
      </c>
      <c r="AQ45" s="8">
        <f>'30.06.2017'!P45+'30.06.2017'!R45</f>
        <v>2.8319999999999999</v>
      </c>
    </row>
    <row r="46" spans="1:43" x14ac:dyDescent="0.25">
      <c r="A46" s="12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4">
        <v>0.93</v>
      </c>
      <c r="K46" s="4">
        <v>1.65</v>
      </c>
      <c r="L46" s="4">
        <v>1.65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7">
        <v>7.0170000000000003</v>
      </c>
      <c r="X46" s="4">
        <v>6.7000000000000004E-2</v>
      </c>
      <c r="Y46" s="4">
        <v>3.0000000000000001E-3</v>
      </c>
      <c r="Z46" s="4">
        <v>2.6960000000000002</v>
      </c>
      <c r="AA46" s="4">
        <v>0.315</v>
      </c>
      <c r="AB46" s="4">
        <v>0</v>
      </c>
      <c r="AC46" s="4">
        <f t="shared" si="44"/>
        <v>1.1428338762214985</v>
      </c>
      <c r="AD46" s="4">
        <f t="shared" si="45"/>
        <v>1.1399577167019028</v>
      </c>
      <c r="AE46" s="4">
        <f t="shared" si="46"/>
        <v>5.1736881005173693E-2</v>
      </c>
      <c r="AF46" s="4">
        <f t="shared" si="47"/>
        <v>6.0287081339712924E-2</v>
      </c>
      <c r="AG46" s="4">
        <f t="shared" si="2"/>
        <v>2.0728338762214986</v>
      </c>
      <c r="AH46" s="4">
        <f t="shared" si="3"/>
        <v>2.7899577167019025</v>
      </c>
      <c r="AI46" s="8">
        <f t="shared" si="6"/>
        <v>2.4874006514657983</v>
      </c>
      <c r="AJ46" s="8">
        <f t="shared" si="6"/>
        <v>3.3479492600422831</v>
      </c>
      <c r="AK46" s="8">
        <f t="shared" si="28"/>
        <v>2.0729641693811081</v>
      </c>
      <c r="AL46" s="8">
        <f t="shared" si="29"/>
        <v>2.7898520084566596</v>
      </c>
      <c r="AM46" s="8">
        <f t="shared" si="30"/>
        <v>0.98036253776435045</v>
      </c>
      <c r="AN46" s="8">
        <f t="shared" si="31"/>
        <v>1.7102392344497608</v>
      </c>
      <c r="AO46" s="54" t="s">
        <v>41</v>
      </c>
      <c r="AP46" s="8">
        <f>'30.06.2017'!O46+'30.06.2017'!Q46</f>
        <v>5.34</v>
      </c>
      <c r="AQ46" s="8">
        <f>'30.06.2017'!P46+'30.06.2017'!R46</f>
        <v>5.34</v>
      </c>
    </row>
    <row r="47" spans="1:43" s="36" customFormat="1" x14ac:dyDescent="0.25">
      <c r="A47" s="33" t="s">
        <v>70</v>
      </c>
      <c r="B47" s="34">
        <v>274.10300000000001</v>
      </c>
      <c r="C47" s="34">
        <v>56.46</v>
      </c>
      <c r="D47" s="34">
        <v>0</v>
      </c>
      <c r="E47" s="34">
        <v>267.08100000000002</v>
      </c>
      <c r="F47" s="34">
        <v>65.215000000000003</v>
      </c>
      <c r="G47" s="34">
        <v>0</v>
      </c>
      <c r="H47" s="34"/>
      <c r="I47" s="34">
        <v>1.25</v>
      </c>
      <c r="J47" s="34">
        <v>1.47</v>
      </c>
      <c r="K47" s="34">
        <v>1.95</v>
      </c>
      <c r="L47" s="34">
        <v>2.2000000000000002</v>
      </c>
      <c r="M47" s="34">
        <v>1.5</v>
      </c>
      <c r="N47" s="34">
        <v>1.76</v>
      </c>
      <c r="O47" s="34">
        <v>2.34</v>
      </c>
      <c r="P47" s="34">
        <v>2.64</v>
      </c>
      <c r="Q47" s="34">
        <v>343.35399999999998</v>
      </c>
      <c r="R47" s="34">
        <v>92.013000000000005</v>
      </c>
      <c r="S47" s="34">
        <v>0</v>
      </c>
      <c r="T47" s="34">
        <v>495.00299999999999</v>
      </c>
      <c r="U47" s="34">
        <v>120.42400000000001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f t="shared" si="44"/>
        <v>0</v>
      </c>
      <c r="AD47" s="34">
        <f t="shared" si="45"/>
        <v>0</v>
      </c>
      <c r="AE47" s="34">
        <f t="shared" si="46"/>
        <v>0</v>
      </c>
      <c r="AF47" s="34">
        <f t="shared" si="47"/>
        <v>0</v>
      </c>
      <c r="AG47" s="4">
        <f t="shared" si="2"/>
        <v>1.25</v>
      </c>
      <c r="AH47" s="4">
        <f t="shared" si="3"/>
        <v>1.95</v>
      </c>
      <c r="AI47" s="8">
        <f t="shared" si="6"/>
        <v>1.5</v>
      </c>
      <c r="AJ47" s="8">
        <f t="shared" si="6"/>
        <v>2.34</v>
      </c>
      <c r="AK47" s="35">
        <f t="shared" si="28"/>
        <v>1.2526459031823802</v>
      </c>
      <c r="AL47" s="35">
        <f t="shared" si="29"/>
        <v>1.8533815584036302</v>
      </c>
      <c r="AM47" s="35">
        <f t="shared" si="30"/>
        <v>1.629702444208289</v>
      </c>
      <c r="AN47" s="35">
        <f t="shared" si="31"/>
        <v>1.8465690408648316</v>
      </c>
      <c r="AO47" s="54" t="s">
        <v>70</v>
      </c>
      <c r="AP47" s="8">
        <f>'30.06.2017'!O47+'30.06.2017'!Q47</f>
        <v>3.84</v>
      </c>
      <c r="AQ47" s="8">
        <f>'30.06.2017'!P47+'30.06.2017'!R47</f>
        <v>4.4000000000000004</v>
      </c>
    </row>
    <row r="48" spans="1:43" x14ac:dyDescent="0.25">
      <c r="A48" s="12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4">
        <v>0.77</v>
      </c>
      <c r="K48" s="4">
        <v>0.99</v>
      </c>
      <c r="L48" s="4">
        <v>0.99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f t="shared" si="44"/>
        <v>0</v>
      </c>
      <c r="AD48" s="4">
        <f t="shared" si="45"/>
        <v>0</v>
      </c>
      <c r="AE48" s="4">
        <f t="shared" si="46"/>
        <v>0</v>
      </c>
      <c r="AF48" s="4">
        <f t="shared" si="47"/>
        <v>0</v>
      </c>
      <c r="AG48" s="4">
        <f t="shared" si="2"/>
        <v>0.77</v>
      </c>
      <c r="AH48" s="4">
        <f t="shared" si="3"/>
        <v>0.99</v>
      </c>
      <c r="AI48" s="8">
        <f t="shared" si="6"/>
        <v>0.92399999999999993</v>
      </c>
      <c r="AJ48" s="8">
        <f t="shared" si="6"/>
        <v>1.1879999999999999</v>
      </c>
      <c r="AK48" s="8">
        <f t="shared" si="28"/>
        <v>0.75755637294098832</v>
      </c>
      <c r="AL48" s="8">
        <f t="shared" si="29"/>
        <v>0.97603269856618735</v>
      </c>
      <c r="AM48" s="8">
        <f t="shared" si="30"/>
        <v>0.76044728434504794</v>
      </c>
      <c r="AN48" s="8">
        <f t="shared" si="31"/>
        <v>1.2926315444776151</v>
      </c>
      <c r="AO48" s="54" t="s">
        <v>42</v>
      </c>
      <c r="AP48" s="8">
        <f>'30.06.2017'!O48+'30.06.2017'!Q48</f>
        <v>2.2200000000000002</v>
      </c>
      <c r="AQ48" s="8">
        <f>'30.06.2017'!P48+'30.06.2017'!R48</f>
        <v>2.2200000000000002</v>
      </c>
    </row>
    <row r="49" spans="1:43" x14ac:dyDescent="0.25">
      <c r="A49" s="12" t="s">
        <v>42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4">
        <v>0.77</v>
      </c>
      <c r="K49" s="4">
        <v>0.99</v>
      </c>
      <c r="L49" s="4">
        <v>0.99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f t="shared" ref="AC49" si="60">W49/B49</f>
        <v>0</v>
      </c>
      <c r="AD49" s="4">
        <f t="shared" ref="AD49" si="61">Z49/E49</f>
        <v>0</v>
      </c>
      <c r="AE49" s="4">
        <f t="shared" ref="AE49" si="62">(X49+Y49)/(C49+D49)</f>
        <v>0</v>
      </c>
      <c r="AF49" s="4">
        <f t="shared" ref="AF49" si="63">(AA49+AB49)/(F49+G49)</f>
        <v>0</v>
      </c>
      <c r="AG49" s="4">
        <f t="shared" ref="AG49" si="64">I49+AC49</f>
        <v>0.77</v>
      </c>
      <c r="AH49" s="4">
        <f t="shared" ref="AH49" si="65">K49+AD49</f>
        <v>0.99</v>
      </c>
      <c r="AI49" s="8">
        <f t="shared" ref="AI49" si="66">AG49*1.2</f>
        <v>0.92399999999999993</v>
      </c>
      <c r="AJ49" s="8">
        <f t="shared" ref="AJ49" si="67">AH49*1.2</f>
        <v>1.1879999999999999</v>
      </c>
      <c r="AK49" s="8">
        <f t="shared" ref="AK49" si="68">(Q49+W49)/B49</f>
        <v>0.75755637294098832</v>
      </c>
      <c r="AL49" s="8">
        <f t="shared" ref="AL49" si="69">(T49+Z49)/E49</f>
        <v>0.97603269856618735</v>
      </c>
      <c r="AM49" s="8">
        <f t="shared" ref="AM49" si="70">(R49+X49)/C49</f>
        <v>0.76044728434504794</v>
      </c>
      <c r="AN49" s="8">
        <f t="shared" ref="AN49" si="71">(U49+V49+AA49+AB49)/(F49+G49)</f>
        <v>1.2926315444776151</v>
      </c>
      <c r="AO49" s="54" t="s">
        <v>106</v>
      </c>
      <c r="AP49" s="8">
        <f>'30.06.2017'!O49+'30.06.2017'!Q49</f>
        <v>2.6160000000000001</v>
      </c>
      <c r="AQ49" s="8">
        <f>'30.06.2017'!P49+'30.06.2017'!R49</f>
        <v>2.6160000000000001</v>
      </c>
    </row>
    <row r="50" spans="1:43" x14ac:dyDescent="0.25">
      <c r="A50" s="12" t="s">
        <v>42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4">
        <v>0.77</v>
      </c>
      <c r="K50" s="4">
        <v>0.99</v>
      </c>
      <c r="L50" s="4">
        <v>0.99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f t="shared" ref="AC50" si="72">W50/B50</f>
        <v>0</v>
      </c>
      <c r="AD50" s="4">
        <f t="shared" ref="AD50" si="73">Z50/E50</f>
        <v>0</v>
      </c>
      <c r="AE50" s="4">
        <f t="shared" ref="AE50" si="74">(X50+Y50)/(C50+D50)</f>
        <v>0</v>
      </c>
      <c r="AF50" s="4">
        <f t="shared" ref="AF50" si="75">(AA50+AB50)/(F50+G50)</f>
        <v>0</v>
      </c>
      <c r="AG50" s="4">
        <f t="shared" ref="AG50" si="76">I50+AC50</f>
        <v>0.77</v>
      </c>
      <c r="AH50" s="4">
        <f t="shared" ref="AH50" si="77">K50+AD50</f>
        <v>0.99</v>
      </c>
      <c r="AI50" s="8">
        <f t="shared" ref="AI50" si="78">AG50*1.2</f>
        <v>0.92399999999999993</v>
      </c>
      <c r="AJ50" s="8">
        <f t="shared" ref="AJ50" si="79">AH50*1.2</f>
        <v>1.1879999999999999</v>
      </c>
      <c r="AK50" s="8">
        <f t="shared" ref="AK50" si="80">(Q50+W50)/B50</f>
        <v>0.75755637294098832</v>
      </c>
      <c r="AL50" s="8">
        <f t="shared" ref="AL50" si="81">(T50+Z50)/E50</f>
        <v>0.97603269856618735</v>
      </c>
      <c r="AM50" s="8">
        <f t="shared" ref="AM50" si="82">(R50+X50)/C50</f>
        <v>0.76044728434504794</v>
      </c>
      <c r="AN50" s="8">
        <f t="shared" ref="AN50" si="83">(U50+V50+AA50+AB50)/(F50+G50)</f>
        <v>1.2926315444776151</v>
      </c>
      <c r="AO50" s="54" t="s">
        <v>88</v>
      </c>
      <c r="AP50" s="8">
        <f>'30.06.2017'!O50+'30.06.2017'!Q50</f>
        <v>2.7359999999999998</v>
      </c>
      <c r="AQ50" s="8">
        <f>'30.06.2017'!P50+'30.06.2017'!R50</f>
        <v>2.7359999999999998</v>
      </c>
    </row>
    <row r="52" spans="1:43" x14ac:dyDescent="0.25">
      <c r="A52" s="11" t="s">
        <v>45</v>
      </c>
      <c r="AO52" s="11" t="s">
        <v>45</v>
      </c>
    </row>
    <row r="53" spans="1:43" x14ac:dyDescent="0.25">
      <c r="A53" s="11" t="s">
        <v>52</v>
      </c>
      <c r="AO53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50"/>
  <sheetViews>
    <sheetView zoomScaleNormal="100" workbookViewId="0">
      <pane xSplit="1" ySplit="3" topLeftCell="AP7" activePane="bottomRight" state="frozen"/>
      <selection pane="topRight" activeCell="B1" sqref="B1"/>
      <selection pane="bottomLeft" activeCell="A4" sqref="A4"/>
      <selection pane="bottomRight" activeCell="BD7" sqref="BD7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6" width="20.28515625" hidden="1" customWidth="1"/>
    <col min="37" max="40" width="9.140625" hidden="1" customWidth="1"/>
    <col min="41" max="41" width="20.140625" customWidth="1"/>
    <col min="42" max="42" width="22.7109375" customWidth="1"/>
  </cols>
  <sheetData>
    <row r="1" spans="1:42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27" t="s">
        <v>58</v>
      </c>
      <c r="AL1" s="28"/>
      <c r="AM1" s="28"/>
      <c r="AN1" s="29"/>
      <c r="AO1" s="47" t="s">
        <v>73</v>
      </c>
      <c r="AP1" s="47" t="s">
        <v>74</v>
      </c>
    </row>
    <row r="2" spans="1:42" x14ac:dyDescent="0.25">
      <c r="A2" s="6"/>
      <c r="B2" s="91" t="s">
        <v>0</v>
      </c>
      <c r="C2" s="92"/>
      <c r="D2" s="93"/>
      <c r="E2" s="91" t="s">
        <v>4</v>
      </c>
      <c r="F2" s="92"/>
      <c r="G2" s="92"/>
      <c r="H2" s="45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94" t="s">
        <v>12</v>
      </c>
      <c r="AA2" s="95"/>
      <c r="AB2" s="96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53</v>
      </c>
      <c r="AJ2" s="38"/>
      <c r="AK2" s="27" t="s">
        <v>53</v>
      </c>
      <c r="AL2" s="29"/>
      <c r="AM2" s="27" t="s">
        <v>55</v>
      </c>
      <c r="AN2" s="29"/>
      <c r="AO2" s="46"/>
      <c r="AP2" s="46"/>
    </row>
    <row r="3" spans="1:42" ht="21" x14ac:dyDescent="0.35">
      <c r="A3" s="10">
        <f>'30.06.2017'!A3</f>
        <v>42916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0" t="s">
        <v>47</v>
      </c>
      <c r="AL3" s="30" t="s">
        <v>48</v>
      </c>
      <c r="AM3" s="30" t="s">
        <v>47</v>
      </c>
      <c r="AN3" s="30" t="s">
        <v>48</v>
      </c>
      <c r="AO3" s="48"/>
      <c r="AP3" s="48"/>
    </row>
    <row r="4" spans="1:42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AG4*1.2</f>
        <v>1.5966243871200145</v>
      </c>
      <c r="AJ4" s="8">
        <f>AH4*1.2</f>
        <v>2.6166226041577465</v>
      </c>
      <c r="AK4" s="8">
        <f t="shared" ref="AK4:AK28" si="0">(Q4+W4)/B4</f>
        <v>1.3378944945866438</v>
      </c>
      <c r="AL4" s="8">
        <f t="shared" ref="AL4:AL28" si="1">(T4+Z4)/E4</f>
        <v>2.1815022088343299</v>
      </c>
      <c r="AM4" s="8">
        <f t="shared" ref="AM4:AM28" si="2">(R4+X4)/C4</f>
        <v>2.0532136351808479</v>
      </c>
      <c r="AN4" s="8">
        <f t="shared" ref="AN4:AN28" si="3">(U4+V4+AA4+AB4)/(F4+G4)</f>
        <v>3.0793226931744515</v>
      </c>
      <c r="AO4" s="8">
        <f>'30.06.2017'!AM4+'30.06.2017'!AN4</f>
        <v>2.4984551906671344</v>
      </c>
      <c r="AP4" s="8">
        <f>'30.06.2017'!AO4+'30.06.2017'!AP4</f>
        <v>2.5936473561454227</v>
      </c>
    </row>
    <row r="5" spans="1:42" x14ac:dyDescent="0.25">
      <c r="A5" s="54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8" si="4">W5/B5</f>
        <v>0</v>
      </c>
      <c r="AD5" s="4">
        <f t="shared" ref="AD5:AD48" si="5">Z5/E5</f>
        <v>0</v>
      </c>
      <c r="AE5" s="4">
        <f t="shared" ref="AE5:AE48" si="6">(X5+Y5)/(C5+D5)</f>
        <v>0</v>
      </c>
      <c r="AF5" s="4">
        <f t="shared" ref="AF5:AF48" si="7">(AA5+AB5)/(F5+G5)</f>
        <v>0</v>
      </c>
      <c r="AG5" s="4">
        <f t="shared" ref="AG5:AG48" si="8">I5+AC5</f>
        <v>0.9</v>
      </c>
      <c r="AH5" s="4">
        <f t="shared" ref="AH5:AH48" si="9">K5+AD5</f>
        <v>1.0900000000000001</v>
      </c>
      <c r="AI5" s="8">
        <f t="shared" ref="AI5:AJ48" si="10">AG5*1.2</f>
        <v>1.08</v>
      </c>
      <c r="AJ5" s="8">
        <f t="shared" si="10"/>
        <v>1.3080000000000001</v>
      </c>
      <c r="AK5" s="8">
        <f t="shared" si="0"/>
        <v>0.83448706250065552</v>
      </c>
      <c r="AL5" s="8">
        <f t="shared" si="1"/>
        <v>1.0513394445204542</v>
      </c>
      <c r="AM5" s="8">
        <f t="shared" si="2"/>
        <v>0.77812921961415382</v>
      </c>
      <c r="AN5" s="8">
        <f t="shared" si="3"/>
        <v>1.2934140769794407</v>
      </c>
      <c r="AO5" s="8">
        <f>'30.06.2017'!AM5+'30.06.2017'!AN5</f>
        <v>2.686465409198747</v>
      </c>
      <c r="AP5" s="8">
        <f>'30.06.2017'!AO5+'30.06.2017'!AP5</f>
        <v>2.9991123000958408</v>
      </c>
    </row>
    <row r="6" spans="1:42" s="36" customFormat="1" x14ac:dyDescent="0.25">
      <c r="A6" s="54" t="s">
        <v>79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 t="shared" si="10"/>
        <v>1.0879850019084398</v>
      </c>
      <c r="AJ6" s="8">
        <f t="shared" si="10"/>
        <v>0.86986213896834907</v>
      </c>
      <c r="AK6" s="35">
        <f t="shared" si="0"/>
        <v>0.90567816969397608</v>
      </c>
      <c r="AL6" s="35">
        <f t="shared" si="1"/>
        <v>0.72390883085724844</v>
      </c>
      <c r="AM6" s="35"/>
      <c r="AN6" s="35"/>
      <c r="AO6" s="8">
        <f>'30.06.2017'!AM6+'30.06.2017'!AN6</f>
        <v>1.5468865369485996</v>
      </c>
      <c r="AP6" s="8">
        <f>'30.06.2017'!AO6+'30.06.2017'!AP6</f>
        <v>0</v>
      </c>
    </row>
    <row r="7" spans="1:42" x14ac:dyDescent="0.25">
      <c r="A7" s="54" t="s">
        <v>92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 t="shared" ref="M7:P8" si="11">I7*1.2</f>
        <v>0.95910406086235145</v>
      </c>
      <c r="N7" s="8">
        <f t="shared" si="11"/>
        <v>0.96185727023546108</v>
      </c>
      <c r="O7" s="8">
        <f t="shared" si="11"/>
        <v>1.3192409751053764</v>
      </c>
      <c r="P7" s="8">
        <f t="shared" si="11"/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 t="shared" si="10"/>
        <v>0.95910406086235145</v>
      </c>
      <c r="AJ7" s="8">
        <f t="shared" si="10"/>
        <v>1.3192409751053764</v>
      </c>
      <c r="AK7" s="8">
        <f t="shared" si="0"/>
        <v>0.79925338405195956</v>
      </c>
      <c r="AL7" s="8">
        <f t="shared" si="1"/>
        <v>1.0993674792544803</v>
      </c>
      <c r="AM7" s="8">
        <f t="shared" si="2"/>
        <v>0.80154772519621764</v>
      </c>
      <c r="AN7" s="8">
        <f t="shared" si="3"/>
        <v>1.6965011825839753</v>
      </c>
      <c r="AO7" s="8">
        <f>'30.06.2017'!AM7+'30.06.2017'!AN7</f>
        <v>2.17742573082643</v>
      </c>
      <c r="AP7" s="8">
        <f>'30.06.2017'!AO7+'30.06.2017'!AP7</f>
        <v>2.3501496921201879</v>
      </c>
    </row>
    <row r="8" spans="1:42" x14ac:dyDescent="0.25">
      <c r="A8" s="54" t="s">
        <v>112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R8/C8</f>
        <v>0.80154772519621764</v>
      </c>
      <c r="K8" s="7">
        <f>T8/E8</f>
        <v>1.0993674792544803</v>
      </c>
      <c r="L8" s="7">
        <f>U8/F8</f>
        <v>1.6965011825839753</v>
      </c>
      <c r="M8" s="8">
        <f t="shared" si="11"/>
        <v>0.95910406086235145</v>
      </c>
      <c r="N8" s="8">
        <f t="shared" si="11"/>
        <v>0.96185727023546108</v>
      </c>
      <c r="O8" s="8">
        <f t="shared" si="11"/>
        <v>1.3192409751053764</v>
      </c>
      <c r="P8" s="8">
        <f t="shared" si="11"/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 s="4">
        <f t="shared" ref="AC8" si="12">W8/B8</f>
        <v>0</v>
      </c>
      <c r="AD8" s="4">
        <f t="shared" ref="AD8" si="13">Z8/E8</f>
        <v>0</v>
      </c>
      <c r="AE8" s="4">
        <f t="shared" ref="AE8" si="14">(X8+Y8)/(C8+D8)</f>
        <v>0</v>
      </c>
      <c r="AF8" s="4">
        <f t="shared" ref="AF8" si="15">(AA8+AB8)/(F8+G8)</f>
        <v>0</v>
      </c>
      <c r="AG8" s="4">
        <f t="shared" ref="AG8" si="16">I8+AC8</f>
        <v>0.79925338405195956</v>
      </c>
      <c r="AH8" s="4">
        <f t="shared" ref="AH8" si="17">K8+AD8</f>
        <v>1.0993674792544803</v>
      </c>
      <c r="AI8" s="8">
        <f t="shared" ref="AI8" si="18">AG8*1.2</f>
        <v>0.95910406086235145</v>
      </c>
      <c r="AJ8" s="8">
        <f t="shared" ref="AJ8" si="19">AH8*1.2</f>
        <v>1.3192409751053764</v>
      </c>
      <c r="AK8" s="8">
        <f t="shared" ref="AK8" si="20">(Q8+W8)/B8</f>
        <v>0.79925338405195956</v>
      </c>
      <c r="AL8" s="8">
        <f t="shared" ref="AL8" si="21">(T8+Z8)/E8</f>
        <v>1.0993674792544803</v>
      </c>
      <c r="AM8" s="8">
        <f t="shared" ref="AM8" si="22">(R8+X8)/C8</f>
        <v>0.80154772519621764</v>
      </c>
      <c r="AN8" s="8">
        <f t="shared" ref="AN8" si="23">(U8+V8+AA8+AB8)/(F8+G8)</f>
        <v>1.6965011825839753</v>
      </c>
      <c r="AO8" s="8">
        <f>'30.06.2017'!AM8+'30.06.2017'!AN8</f>
        <v>2.788504344991364</v>
      </c>
      <c r="AP8" s="8">
        <f>'30.06.2017'!AO8+'30.06.2017'!AP8</f>
        <v>2.6363286119197475</v>
      </c>
    </row>
    <row r="9" spans="1:42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4">
        <v>1.05</v>
      </c>
      <c r="K9" s="4">
        <v>1.3</v>
      </c>
      <c r="L9" s="4">
        <v>1.56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4">
        <f t="shared" si="8"/>
        <v>0.88</v>
      </c>
      <c r="AH9" s="4">
        <f t="shared" si="9"/>
        <v>1.3</v>
      </c>
      <c r="AI9" s="8">
        <f t="shared" si="10"/>
        <v>1.056</v>
      </c>
      <c r="AJ9" s="8">
        <f t="shared" si="10"/>
        <v>1.56</v>
      </c>
      <c r="AK9" s="8">
        <f t="shared" si="0"/>
        <v>0.88003251834997398</v>
      </c>
      <c r="AL9" s="8">
        <f t="shared" si="1"/>
        <v>1.2995790594155217</v>
      </c>
      <c r="AM9" s="8">
        <f t="shared" si="2"/>
        <v>1.0519376194565246</v>
      </c>
      <c r="AN9" s="8">
        <f t="shared" si="3"/>
        <v>1.5630771489392941</v>
      </c>
      <c r="AO9" s="8">
        <f>'30.06.2017'!AM9+'30.06.2017'!AN9</f>
        <v>3.0000184585650853</v>
      </c>
      <c r="AP9" s="8">
        <f>'30.06.2017'!AO9+'30.06.2017'!AP9</f>
        <v>3.2543993961613111</v>
      </c>
    </row>
    <row r="10" spans="1:42" s="36" customFormat="1" x14ac:dyDescent="0.25">
      <c r="A10" s="54" t="s">
        <v>17</v>
      </c>
      <c r="B10" s="34">
        <v>12.874000000000001</v>
      </c>
      <c r="C10" s="34">
        <v>3.2320000000000002</v>
      </c>
      <c r="D10" s="34">
        <v>0</v>
      </c>
      <c r="E10" s="34">
        <v>12.874000000000001</v>
      </c>
      <c r="F10" s="34">
        <v>3.2320000000000002</v>
      </c>
      <c r="G10" s="34">
        <v>0</v>
      </c>
      <c r="H10" s="34">
        <v>44.454999999999998</v>
      </c>
      <c r="I10" s="34">
        <v>0.95</v>
      </c>
      <c r="J10" s="34">
        <v>0.95</v>
      </c>
      <c r="K10" s="34">
        <v>1.1299999999999999</v>
      </c>
      <c r="L10" s="34">
        <v>1.1299999999999999</v>
      </c>
      <c r="M10" s="34">
        <v>1.1399999999999999</v>
      </c>
      <c r="N10" s="34">
        <v>1.1399999999999999</v>
      </c>
      <c r="O10" s="34">
        <v>1.36</v>
      </c>
      <c r="P10" s="34">
        <v>1.36</v>
      </c>
      <c r="Q10" s="34">
        <v>9.3949999999999996</v>
      </c>
      <c r="R10" s="34">
        <v>2.911</v>
      </c>
      <c r="S10" s="34">
        <v>0</v>
      </c>
      <c r="T10" s="34">
        <v>15.593999999999999</v>
      </c>
      <c r="U10" s="34">
        <v>3.556</v>
      </c>
      <c r="V10" s="34">
        <v>9.2550000000000008</v>
      </c>
      <c r="W10" s="34"/>
      <c r="X10" s="34"/>
      <c r="Y10" s="34"/>
      <c r="Z10" s="34"/>
      <c r="AA10" s="34"/>
      <c r="AB10" s="34"/>
      <c r="AC10" s="34">
        <f t="shared" si="4"/>
        <v>0</v>
      </c>
      <c r="AD10" s="34">
        <f t="shared" si="5"/>
        <v>0</v>
      </c>
      <c r="AE10" s="34">
        <f t="shared" si="6"/>
        <v>0</v>
      </c>
      <c r="AF10" s="34">
        <f t="shared" si="7"/>
        <v>0</v>
      </c>
      <c r="AG10" s="4">
        <f t="shared" si="8"/>
        <v>0.95</v>
      </c>
      <c r="AH10" s="4">
        <f t="shared" si="9"/>
        <v>1.1299999999999999</v>
      </c>
      <c r="AI10" s="8">
        <f t="shared" si="10"/>
        <v>1.1399999999999999</v>
      </c>
      <c r="AJ10" s="8">
        <f t="shared" si="10"/>
        <v>1.3559999999999999</v>
      </c>
      <c r="AK10" s="35">
        <f t="shared" si="0"/>
        <v>0.72976541867329492</v>
      </c>
      <c r="AL10" s="35">
        <f t="shared" si="1"/>
        <v>1.2112785459064781</v>
      </c>
      <c r="AM10" s="35">
        <f t="shared" si="2"/>
        <v>0.90068069306930687</v>
      </c>
      <c r="AN10" s="35">
        <f t="shared" si="3"/>
        <v>3.9637995049504946</v>
      </c>
      <c r="AO10" s="8">
        <f>'30.06.2017'!AM10+'30.06.2017'!AN10</f>
        <v>2.077568476964653</v>
      </c>
      <c r="AP10" s="8">
        <f>'30.06.2017'!AO10+'30.06.2017'!AP10</f>
        <v>2.0774312896405922</v>
      </c>
    </row>
    <row r="11" spans="1:42" x14ac:dyDescent="0.25">
      <c r="A11" s="54" t="s">
        <v>18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4">
        <v>0.71</v>
      </c>
      <c r="K11" s="4">
        <v>0.8</v>
      </c>
      <c r="L11" s="4">
        <v>0.84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1.0967769959169489E-2</v>
      </c>
      <c r="AD11" s="4">
        <f t="shared" si="5"/>
        <v>0</v>
      </c>
      <c r="AE11" s="4">
        <f t="shared" si="6"/>
        <v>0.10334020974245813</v>
      </c>
      <c r="AF11" s="4">
        <f t="shared" si="7"/>
        <v>0</v>
      </c>
      <c r="AG11" s="4">
        <f t="shared" si="8"/>
        <v>0.62096776995916947</v>
      </c>
      <c r="AH11" s="4">
        <f t="shared" si="9"/>
        <v>0.8</v>
      </c>
      <c r="AI11" s="8">
        <f t="shared" si="10"/>
        <v>0.74516132395100332</v>
      </c>
      <c r="AJ11" s="8">
        <f t="shared" si="10"/>
        <v>0.96</v>
      </c>
      <c r="AK11" s="8">
        <f t="shared" si="0"/>
        <v>0.61889388411085056</v>
      </c>
      <c r="AL11" s="8">
        <f t="shared" si="1"/>
        <v>0.79558602983379723</v>
      </c>
      <c r="AM11" s="8">
        <f t="shared" si="2"/>
        <v>0.81573140314685566</v>
      </c>
      <c r="AN11" s="8">
        <f t="shared" si="3"/>
        <v>0.84199271802577591</v>
      </c>
      <c r="AO11" s="8">
        <f>'30.06.2017'!AM11+'30.06.2017'!AN11</f>
        <v>1.9446057608746292</v>
      </c>
      <c r="AP11" s="8">
        <f>'30.06.2017'!AO11+'30.06.2017'!AP11</f>
        <v>2.2696987094040701</v>
      </c>
    </row>
    <row r="12" spans="1:42" x14ac:dyDescent="0.25">
      <c r="A12" s="54" t="s">
        <v>19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4">
        <v>0.98</v>
      </c>
      <c r="K12" s="4">
        <v>1.3</v>
      </c>
      <c r="L12" s="4">
        <v>1.3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29.277999999999999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4">
        <f t="shared" si="8"/>
        <v>0.98</v>
      </c>
      <c r="AH12" s="4">
        <f t="shared" si="9"/>
        <v>1.3</v>
      </c>
      <c r="AI12" s="8">
        <f t="shared" si="10"/>
        <v>1.1759999999999999</v>
      </c>
      <c r="AJ12" s="8">
        <f t="shared" si="10"/>
        <v>1.56</v>
      </c>
      <c r="AK12" s="8">
        <f t="shared" si="0"/>
        <v>0.97989817704056492</v>
      </c>
      <c r="AL12" s="8">
        <f t="shared" si="1"/>
        <v>1.299988393108823</v>
      </c>
      <c r="AM12" s="8">
        <f t="shared" si="2"/>
        <v>0.98074142916150364</v>
      </c>
      <c r="AN12" s="8">
        <f t="shared" si="3"/>
        <v>1.2678339818417639</v>
      </c>
      <c r="AO12" s="8">
        <f>'30.06.2017'!AM12+'30.06.2017'!AN12</f>
        <v>2.6700095095053369</v>
      </c>
      <c r="AP12" s="8">
        <f>'30.06.2017'!AO12+'30.06.2017'!AP12</f>
        <v>2.6157732360127302</v>
      </c>
    </row>
    <row r="13" spans="1:42" s="36" customFormat="1" x14ac:dyDescent="0.25">
      <c r="A13" s="54" t="s">
        <v>20</v>
      </c>
      <c r="B13" s="34">
        <v>36.872999999999998</v>
      </c>
      <c r="C13" s="34">
        <v>11.788</v>
      </c>
      <c r="D13" s="34">
        <v>0</v>
      </c>
      <c r="E13" s="34">
        <v>36.313000000000002</v>
      </c>
      <c r="F13" s="34">
        <v>7.87</v>
      </c>
      <c r="G13" s="34">
        <v>0</v>
      </c>
      <c r="H13" s="34"/>
      <c r="I13" s="34">
        <v>0.8</v>
      </c>
      <c r="J13" s="34">
        <v>0.8</v>
      </c>
      <c r="K13" s="34">
        <v>1.6</v>
      </c>
      <c r="L13" s="34">
        <v>1.6</v>
      </c>
      <c r="M13" s="34">
        <v>0.96</v>
      </c>
      <c r="N13" s="34">
        <v>0.96</v>
      </c>
      <c r="O13" s="34">
        <v>1.92</v>
      </c>
      <c r="P13" s="34">
        <v>1.92</v>
      </c>
      <c r="Q13" s="34">
        <v>25.811</v>
      </c>
      <c r="R13" s="34">
        <v>8.2520000000000007</v>
      </c>
      <c r="S13" s="34">
        <v>0</v>
      </c>
      <c r="T13" s="34">
        <v>53.38</v>
      </c>
      <c r="U13" s="34">
        <v>11.569000000000001</v>
      </c>
      <c r="V13" s="34"/>
      <c r="W13" s="34"/>
      <c r="X13" s="34"/>
      <c r="Y13" s="34"/>
      <c r="Z13" s="34"/>
      <c r="AA13" s="34"/>
      <c r="AB13" s="34"/>
      <c r="AC13" s="34">
        <f t="shared" si="4"/>
        <v>0</v>
      </c>
      <c r="AD13" s="34">
        <f t="shared" si="5"/>
        <v>0</v>
      </c>
      <c r="AE13" s="34">
        <f t="shared" si="6"/>
        <v>0</v>
      </c>
      <c r="AF13" s="34">
        <f t="shared" si="7"/>
        <v>0</v>
      </c>
      <c r="AG13" s="4">
        <f t="shared" si="8"/>
        <v>0.8</v>
      </c>
      <c r="AH13" s="4">
        <f t="shared" si="9"/>
        <v>1.6</v>
      </c>
      <c r="AI13" s="8">
        <f t="shared" si="10"/>
        <v>0.96</v>
      </c>
      <c r="AJ13" s="8">
        <f t="shared" si="10"/>
        <v>1.92</v>
      </c>
      <c r="AK13" s="35">
        <f t="shared" si="0"/>
        <v>0.69999728798850114</v>
      </c>
      <c r="AL13" s="35">
        <f t="shared" si="1"/>
        <v>1.4699969707818137</v>
      </c>
      <c r="AM13" s="35">
        <f t="shared" si="2"/>
        <v>0.70003393281303028</v>
      </c>
      <c r="AN13" s="35">
        <f t="shared" si="3"/>
        <v>1.470012706480305</v>
      </c>
      <c r="AO13" s="8">
        <f>'30.06.2017'!AM13+'30.06.2017'!AN13</f>
        <v>2.625982958129601</v>
      </c>
      <c r="AP13" s="8">
        <f>'30.06.2017'!AO13+'30.06.2017'!AP13</f>
        <v>2.6259940076426038</v>
      </c>
    </row>
    <row r="14" spans="1:42" x14ac:dyDescent="0.25">
      <c r="A14" s="54" t="s">
        <v>93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4">
        <v>1.21</v>
      </c>
      <c r="K14" s="4">
        <v>1.3</v>
      </c>
      <c r="L14" s="4">
        <v>1.33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 s="4">
        <f t="shared" si="4"/>
        <v>0</v>
      </c>
      <c r="AD14" s="4">
        <f t="shared" si="5"/>
        <v>0</v>
      </c>
      <c r="AE14" s="4">
        <f t="shared" si="6"/>
        <v>0</v>
      </c>
      <c r="AF14" s="4">
        <f t="shared" si="7"/>
        <v>0</v>
      </c>
      <c r="AG14" s="4">
        <f t="shared" si="8"/>
        <v>1.1499999999999999</v>
      </c>
      <c r="AH14" s="4">
        <f t="shared" si="9"/>
        <v>1.3</v>
      </c>
      <c r="AI14" s="8">
        <f t="shared" si="10"/>
        <v>1.38</v>
      </c>
      <c r="AJ14" s="8">
        <f t="shared" si="10"/>
        <v>1.56</v>
      </c>
      <c r="AK14" s="8">
        <f t="shared" si="0"/>
        <v>1.1520338946782789</v>
      </c>
      <c r="AL14" s="8">
        <f t="shared" si="1"/>
        <v>1.3016703656114941</v>
      </c>
      <c r="AM14" s="8">
        <f t="shared" si="2"/>
        <v>1.2099607267705321</v>
      </c>
      <c r="AN14" s="8">
        <f t="shared" si="3"/>
        <v>1.3286790266512165</v>
      </c>
      <c r="AO14" s="8">
        <f>'30.06.2017'!AM14+'30.06.2017'!AN14</f>
        <v>2.924974737979809</v>
      </c>
      <c r="AP14" s="8">
        <f>'30.06.2017'!AO14+'30.06.2017'!AP14</f>
        <v>3.0146653220700914</v>
      </c>
    </row>
    <row r="15" spans="1:42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/>
      <c r="AJ15" s="8"/>
      <c r="AK15" s="8"/>
      <c r="AL15" s="8"/>
      <c r="AM15" s="8"/>
      <c r="AN15" s="8"/>
      <c r="AO15" s="8">
        <f>'30.06.2017'!AM15+'30.06.2017'!AN15</f>
        <v>3.286175534644836</v>
      </c>
      <c r="AP15" s="8">
        <f>'30.06.2017'!AO15+'30.06.2017'!AP15</f>
        <v>3.2101610679206187</v>
      </c>
    </row>
    <row r="16" spans="1:42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4">
        <v>0.88</v>
      </c>
      <c r="K16" s="4">
        <v>0.91</v>
      </c>
      <c r="L16" s="4">
        <v>0.91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 s="4">
        <f t="shared" si="4"/>
        <v>0.11849604637715984</v>
      </c>
      <c r="AD16" s="4">
        <f t="shared" si="5"/>
        <v>0.11882713454940048</v>
      </c>
      <c r="AE16" s="4">
        <f t="shared" si="6"/>
        <v>7.8722718617255022E-2</v>
      </c>
      <c r="AF16" s="4">
        <f t="shared" si="7"/>
        <v>6.5533099571828804E-2</v>
      </c>
      <c r="AG16" s="4">
        <f t="shared" si="8"/>
        <v>0.99849604637715983</v>
      </c>
      <c r="AH16" s="4">
        <f t="shared" si="9"/>
        <v>1.0288271345494004</v>
      </c>
      <c r="AI16" s="8">
        <f t="shared" si="10"/>
        <v>1.1981952556525917</v>
      </c>
      <c r="AJ16" s="8">
        <f t="shared" si="10"/>
        <v>1.2345925614592805</v>
      </c>
      <c r="AK16" s="8">
        <f t="shared" si="0"/>
        <v>0.99849814896860367</v>
      </c>
      <c r="AL16" s="8">
        <f t="shared" si="1"/>
        <v>1.0288065780725819</v>
      </c>
      <c r="AM16" s="8">
        <f t="shared" si="2"/>
        <v>0.95872857770616671</v>
      </c>
      <c r="AN16" s="8">
        <f t="shared" si="3"/>
        <v>0.97554666713653904</v>
      </c>
      <c r="AO16" s="8">
        <f>'30.06.2017'!AM16+'30.06.2017'!AN16</f>
        <v>2.4900410224159075</v>
      </c>
      <c r="AP16" s="8">
        <f>'30.06.2017'!AO16+'30.06.2017'!AP16</f>
        <v>2.489987331528726</v>
      </c>
    </row>
    <row r="17" spans="1:42" s="36" customFormat="1" x14ac:dyDescent="0.25">
      <c r="A17" s="54" t="s">
        <v>22</v>
      </c>
      <c r="B17" s="34">
        <v>48.48</v>
      </c>
      <c r="C17" s="34">
        <v>6.8789999999999996</v>
      </c>
      <c r="D17" s="34">
        <v>7.4999999999999997E-2</v>
      </c>
      <c r="E17" s="34">
        <v>46.804000000000002</v>
      </c>
      <c r="F17" s="34">
        <v>4.7789999999999999</v>
      </c>
      <c r="G17" s="34"/>
      <c r="H17" s="34"/>
      <c r="I17" s="34">
        <v>1.1399999999999999</v>
      </c>
      <c r="J17" s="34">
        <v>1.68</v>
      </c>
      <c r="K17" s="34">
        <v>1.68</v>
      </c>
      <c r="L17" s="34">
        <v>2.71</v>
      </c>
      <c r="M17" s="34">
        <v>1.3680000000000001</v>
      </c>
      <c r="N17" s="34">
        <v>2.016</v>
      </c>
      <c r="O17" s="34">
        <v>2.016</v>
      </c>
      <c r="P17" s="34">
        <v>3.2519999999999998</v>
      </c>
      <c r="Q17" s="34">
        <v>55.267000000000003</v>
      </c>
      <c r="R17" s="34">
        <v>11.557</v>
      </c>
      <c r="S17" s="34">
        <v>0.126</v>
      </c>
      <c r="T17" s="34">
        <v>78.631</v>
      </c>
      <c r="U17" s="34">
        <v>12.951000000000001</v>
      </c>
      <c r="V17" s="34">
        <v>0</v>
      </c>
      <c r="W17" s="34">
        <v>7.694</v>
      </c>
      <c r="X17" s="34">
        <v>0.33</v>
      </c>
      <c r="Y17" s="34">
        <v>1.9E-2</v>
      </c>
      <c r="Z17" s="34">
        <v>0</v>
      </c>
      <c r="AA17" s="34">
        <v>0</v>
      </c>
      <c r="AB17" s="34">
        <v>0</v>
      </c>
      <c r="AC17" s="34">
        <f t="shared" si="4"/>
        <v>0.15870462046204623</v>
      </c>
      <c r="AD17" s="34">
        <f t="shared" si="5"/>
        <v>0</v>
      </c>
      <c r="AE17" s="34">
        <f t="shared" si="6"/>
        <v>5.0186942766752951E-2</v>
      </c>
      <c r="AF17" s="34">
        <f t="shared" si="7"/>
        <v>0</v>
      </c>
      <c r="AG17" s="4">
        <f t="shared" si="8"/>
        <v>1.298704620462046</v>
      </c>
      <c r="AH17" s="4">
        <f t="shared" si="9"/>
        <v>1.68</v>
      </c>
      <c r="AI17" s="8">
        <f t="shared" si="10"/>
        <v>1.5584455445544552</v>
      </c>
      <c r="AJ17" s="8">
        <f t="shared" si="10"/>
        <v>2.016</v>
      </c>
      <c r="AK17" s="35">
        <f t="shared" si="0"/>
        <v>1.2987004950495051</v>
      </c>
      <c r="AL17" s="35">
        <f t="shared" si="1"/>
        <v>1.6800059823946671</v>
      </c>
      <c r="AM17" s="35">
        <f t="shared" si="2"/>
        <v>1.7280127925570579</v>
      </c>
      <c r="AN17" s="35">
        <f t="shared" si="3"/>
        <v>2.7099811676082863</v>
      </c>
      <c r="AO17" s="8">
        <f>'30.06.2017'!AM17+'30.06.2017'!AN17</f>
        <v>3.2926224218429838</v>
      </c>
      <c r="AP17" s="8">
        <f>'30.06.2017'!AO17+'30.06.2017'!AP17</f>
        <v>4.6337080220061999</v>
      </c>
    </row>
    <row r="18" spans="1:42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4">
        <v>0.84</v>
      </c>
      <c r="K18" s="4">
        <v>1.03</v>
      </c>
      <c r="L18" s="4">
        <v>0.84</v>
      </c>
      <c r="M18" s="4">
        <f>I18*1.2</f>
        <v>1.236</v>
      </c>
      <c r="N18" s="4">
        <f>J18*1.2</f>
        <v>1.008</v>
      </c>
      <c r="O18" s="4">
        <f>K18*1.2</f>
        <v>1.236</v>
      </c>
      <c r="P18" s="4">
        <f>L18*1.2</f>
        <v>1.008</v>
      </c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>
        <v>0.84299999999999997</v>
      </c>
      <c r="AB18" s="4"/>
      <c r="AC18" s="4">
        <f t="shared" si="4"/>
        <v>6.9620980531868437E-2</v>
      </c>
      <c r="AD18" s="4">
        <f t="shared" si="5"/>
        <v>3.5452454816255349E-2</v>
      </c>
      <c r="AE18" s="4">
        <f t="shared" si="6"/>
        <v>6.6647452986526398E-2</v>
      </c>
      <c r="AF18" s="4">
        <f t="shared" si="7"/>
        <v>7.6448716786070556E-2</v>
      </c>
      <c r="AG18" s="4">
        <f t="shared" si="8"/>
        <v>1.0996209805318684</v>
      </c>
      <c r="AH18" s="4">
        <f t="shared" si="9"/>
        <v>1.0654524548162554</v>
      </c>
      <c r="AI18" s="8">
        <f t="shared" si="10"/>
        <v>1.319545176638242</v>
      </c>
      <c r="AJ18" s="8">
        <f t="shared" si="10"/>
        <v>1.2785429457795063</v>
      </c>
      <c r="AK18" s="8">
        <f t="shared" si="0"/>
        <v>0.51169926678465538</v>
      </c>
      <c r="AL18" s="8">
        <f t="shared" si="1"/>
        <v>1.0327977651216991</v>
      </c>
      <c r="AM18" s="8">
        <f t="shared" si="2"/>
        <v>0.87509244802366659</v>
      </c>
      <c r="AN18" s="8">
        <f t="shared" si="3"/>
        <v>0.86832320667452612</v>
      </c>
      <c r="AO18" s="8">
        <f>'30.06.2017'!AM18+'30.06.2017'!AN18</f>
        <v>3.1939317675910814</v>
      </c>
      <c r="AP18" s="8">
        <f>'30.06.2017'!AO18+'30.06.2017'!AP18</f>
        <v>3.7228339283628165</v>
      </c>
    </row>
    <row r="19" spans="1:42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4">
        <v>1.06</v>
      </c>
      <c r="K19" s="4">
        <v>1.64</v>
      </c>
      <c r="L19" s="4">
        <v>1.97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4"/>
        <v>0</v>
      </c>
      <c r="AD19" s="4">
        <f t="shared" si="5"/>
        <v>0</v>
      </c>
      <c r="AE19" s="4">
        <f t="shared" si="6"/>
        <v>0</v>
      </c>
      <c r="AF19" s="4">
        <f t="shared" si="7"/>
        <v>0</v>
      </c>
      <c r="AG19" s="4">
        <f t="shared" si="8"/>
        <v>0.88</v>
      </c>
      <c r="AH19" s="4">
        <f t="shared" si="9"/>
        <v>1.64</v>
      </c>
      <c r="AI19" s="8">
        <f t="shared" si="10"/>
        <v>1.056</v>
      </c>
      <c r="AJ19" s="8">
        <f t="shared" si="10"/>
        <v>1.9679999999999997</v>
      </c>
      <c r="AK19" s="8">
        <f t="shared" si="0"/>
        <v>0.87942701671976364</v>
      </c>
      <c r="AL19" s="8">
        <f t="shared" si="1"/>
        <v>1.639238711141366</v>
      </c>
      <c r="AM19" s="8">
        <f t="shared" si="2"/>
        <v>1.0438565051643804</v>
      </c>
      <c r="AN19" s="8">
        <f t="shared" si="3"/>
        <v>1.8885325850953669</v>
      </c>
      <c r="AO19" s="8">
        <f>'30.06.2017'!AM19+'30.06.2017'!AN19</f>
        <v>3.3607919499909116</v>
      </c>
      <c r="AP19" s="8">
        <f>'30.06.2017'!AO19+'30.06.2017'!AP19</f>
        <v>3.3622610036666645</v>
      </c>
    </row>
    <row r="20" spans="1:42" s="36" customFormat="1" x14ac:dyDescent="0.25">
      <c r="A20" s="54" t="s">
        <v>94</v>
      </c>
      <c r="B20" s="34">
        <v>41.515999999999998</v>
      </c>
      <c r="C20" s="34">
        <v>14.92</v>
      </c>
      <c r="D20" s="34">
        <v>0</v>
      </c>
      <c r="E20" s="34">
        <v>38.89</v>
      </c>
      <c r="F20" s="34">
        <v>13.564</v>
      </c>
      <c r="G20" s="34">
        <v>0</v>
      </c>
      <c r="H20" s="34"/>
      <c r="I20" s="34">
        <v>1</v>
      </c>
      <c r="J20" s="34">
        <v>1</v>
      </c>
      <c r="K20" s="34">
        <v>2.08</v>
      </c>
      <c r="L20" s="34">
        <v>2.08</v>
      </c>
      <c r="M20" s="34">
        <v>1.2</v>
      </c>
      <c r="N20" s="34">
        <v>1.2</v>
      </c>
      <c r="O20" s="34">
        <v>2.496</v>
      </c>
      <c r="P20" s="34">
        <v>2.496</v>
      </c>
      <c r="Q20" s="34">
        <v>40.279000000000003</v>
      </c>
      <c r="R20" s="34">
        <v>14.988</v>
      </c>
      <c r="S20" s="34">
        <v>0</v>
      </c>
      <c r="T20" s="34">
        <v>80.891000000000005</v>
      </c>
      <c r="U20" s="34">
        <v>28.213000000000001</v>
      </c>
      <c r="V20" s="34">
        <v>0</v>
      </c>
      <c r="W20" s="34">
        <v>4.5049999999999999</v>
      </c>
      <c r="X20" s="34">
        <v>1.718</v>
      </c>
      <c r="Y20" s="34">
        <v>0</v>
      </c>
      <c r="Z20" s="34">
        <v>6.2770000000000001</v>
      </c>
      <c r="AA20" s="34">
        <v>2.1869999999999998</v>
      </c>
      <c r="AB20" s="34">
        <v>0</v>
      </c>
      <c r="AC20" s="34">
        <f t="shared" si="4"/>
        <v>0.1085123807688602</v>
      </c>
      <c r="AD20" s="34">
        <f t="shared" si="5"/>
        <v>0.16140395988686038</v>
      </c>
      <c r="AE20" s="34">
        <f t="shared" si="6"/>
        <v>0.11514745308310992</v>
      </c>
      <c r="AF20" s="34">
        <f t="shared" si="7"/>
        <v>0.16123562370982009</v>
      </c>
      <c r="AG20" s="4">
        <f t="shared" si="8"/>
        <v>1.1085123807688602</v>
      </c>
      <c r="AH20" s="4">
        <f t="shared" si="9"/>
        <v>2.2414039598868603</v>
      </c>
      <c r="AI20" s="8">
        <f t="shared" si="10"/>
        <v>1.3302148569226322</v>
      </c>
      <c r="AJ20" s="8">
        <f t="shared" si="10"/>
        <v>2.6896847518642324</v>
      </c>
      <c r="AK20" s="35">
        <f t="shared" si="0"/>
        <v>1.0787166393679548</v>
      </c>
      <c r="AL20" s="35">
        <f t="shared" si="1"/>
        <v>2.2413988171766523</v>
      </c>
      <c r="AM20" s="35">
        <f t="shared" si="2"/>
        <v>1.11970509383378</v>
      </c>
      <c r="AN20" s="35">
        <f t="shared" si="3"/>
        <v>2.2412267767620171</v>
      </c>
      <c r="AO20" s="8">
        <f>'30.06.2017'!AM20+'30.06.2017'!AN20</f>
        <v>3.4658181352900543</v>
      </c>
      <c r="AP20" s="8">
        <f>'30.06.2017'!AO20+'30.06.2017'!AP20</f>
        <v>3.3533058724858211</v>
      </c>
    </row>
    <row r="21" spans="1:42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>
        <f t="shared" si="8"/>
        <v>0</v>
      </c>
      <c r="AH21" s="4">
        <f t="shared" si="9"/>
        <v>0</v>
      </c>
      <c r="AI21" s="8">
        <f t="shared" si="10"/>
        <v>0</v>
      </c>
      <c r="AJ21" s="8">
        <f t="shared" si="10"/>
        <v>0</v>
      </c>
      <c r="AK21" s="8"/>
      <c r="AL21" s="8"/>
      <c r="AM21" s="8"/>
      <c r="AN21" s="8"/>
      <c r="AO21" s="8">
        <f>'30.06.2017'!AM21+'30.06.2017'!AN21</f>
        <v>2.6064403140117016</v>
      </c>
      <c r="AP21" s="8">
        <f>'30.06.2017'!AO21+'30.06.2017'!AP21</f>
        <v>3.1344336968832831</v>
      </c>
    </row>
    <row r="22" spans="1:42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R22/C22</f>
        <v>0.94025494872921966</v>
      </c>
      <c r="K22" s="7">
        <f>T22/E22</f>
        <v>1.6651235270605973</v>
      </c>
      <c r="L22" s="7">
        <f>U22/F22</f>
        <v>2.1628588419743742</v>
      </c>
      <c r="M22" s="8">
        <f>I22*1.2</f>
        <v>1.0533287438244108</v>
      </c>
      <c r="N22" s="8">
        <f>J22*1.2</f>
        <v>1.1283059384750636</v>
      </c>
      <c r="O22" s="8">
        <f>K22*1.2</f>
        <v>1.9981482324727167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 s="4">
        <f t="shared" si="4"/>
        <v>5.9174293350611491E-3</v>
      </c>
      <c r="AD22" s="4">
        <f t="shared" si="5"/>
        <v>5.889227873654812E-3</v>
      </c>
      <c r="AE22" s="4">
        <f t="shared" si="6"/>
        <v>1.4628205774898577E-3</v>
      </c>
      <c r="AF22" s="4">
        <f t="shared" si="7"/>
        <v>9.4609936746499425E-4</v>
      </c>
      <c r="AG22" s="4">
        <f t="shared" si="8"/>
        <v>0.88369138252207013</v>
      </c>
      <c r="AH22" s="4">
        <f t="shared" si="9"/>
        <v>1.6710127549342522</v>
      </c>
      <c r="AI22" s="8">
        <f t="shared" si="10"/>
        <v>1.0604296590264841</v>
      </c>
      <c r="AJ22" s="8">
        <f t="shared" si="10"/>
        <v>2.0052153059211024</v>
      </c>
      <c r="AK22" s="8">
        <f t="shared" si="0"/>
        <v>0.88369138252207025</v>
      </c>
      <c r="AL22" s="8">
        <f t="shared" si="1"/>
        <v>1.6710127549342522</v>
      </c>
      <c r="AM22" s="8">
        <f t="shared" si="2"/>
        <v>0.94171776930670958</v>
      </c>
      <c r="AN22" s="8">
        <f t="shared" si="3"/>
        <v>2.1638049413418394</v>
      </c>
      <c r="AO22" s="8">
        <f>'30.06.2017'!AM22+'30.06.2017'!AN22</f>
        <v>3.180005899123719</v>
      </c>
      <c r="AP22" s="8">
        <f>'30.06.2017'!AO22+'30.06.2017'!AP22</f>
        <v>3.1800646830530397</v>
      </c>
    </row>
    <row r="23" spans="1:42" s="36" customFormat="1" x14ac:dyDescent="0.25">
      <c r="A23" s="54" t="s">
        <v>27</v>
      </c>
      <c r="B23" s="34">
        <v>27.053999999999998</v>
      </c>
      <c r="C23" s="34">
        <v>8.9260000000000002</v>
      </c>
      <c r="D23" s="34">
        <v>0</v>
      </c>
      <c r="E23" s="34">
        <v>24.202999999999999</v>
      </c>
      <c r="F23" s="34">
        <v>3.0680000000000001</v>
      </c>
      <c r="G23" s="34">
        <v>0</v>
      </c>
      <c r="H23" s="34"/>
      <c r="I23" s="34">
        <v>0.8</v>
      </c>
      <c r="J23" s="34">
        <v>0.8</v>
      </c>
      <c r="K23" s="34">
        <v>1.1399999999999999</v>
      </c>
      <c r="L23" s="34">
        <v>1.1399999999999999</v>
      </c>
      <c r="M23" s="34">
        <v>0.96</v>
      </c>
      <c r="N23" s="34">
        <v>0.96</v>
      </c>
      <c r="O23" s="34">
        <v>1.37</v>
      </c>
      <c r="P23" s="34">
        <v>1.37</v>
      </c>
      <c r="Q23" s="34">
        <v>20.622</v>
      </c>
      <c r="R23" s="34">
        <v>8.1769999999999996</v>
      </c>
      <c r="S23" s="34">
        <v>0</v>
      </c>
      <c r="T23" s="34">
        <v>26.148</v>
      </c>
      <c r="U23" s="34">
        <v>4.976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f t="shared" si="4"/>
        <v>0</v>
      </c>
      <c r="AD23" s="34">
        <f t="shared" si="5"/>
        <v>0</v>
      </c>
      <c r="AE23" s="34">
        <f t="shared" si="6"/>
        <v>0</v>
      </c>
      <c r="AF23" s="34">
        <f t="shared" si="7"/>
        <v>0</v>
      </c>
      <c r="AG23" s="4">
        <f t="shared" si="8"/>
        <v>0.8</v>
      </c>
      <c r="AH23" s="4">
        <f t="shared" si="9"/>
        <v>1.1399999999999999</v>
      </c>
      <c r="AI23" s="8">
        <f t="shared" si="10"/>
        <v>0.96</v>
      </c>
      <c r="AJ23" s="8">
        <f t="shared" si="10"/>
        <v>1.3679999999999999</v>
      </c>
      <c r="AK23" s="35">
        <f t="shared" si="0"/>
        <v>0.76225327123530717</v>
      </c>
      <c r="AL23" s="35">
        <f t="shared" si="1"/>
        <v>1.0803619386026526</v>
      </c>
      <c r="AM23" s="35">
        <f t="shared" si="2"/>
        <v>0.9160878332959892</v>
      </c>
      <c r="AN23" s="35">
        <f t="shared" si="3"/>
        <v>1.621903520208605</v>
      </c>
      <c r="AO23" s="8">
        <f>'30.06.2017'!AM23+'30.06.2017'!AN23</f>
        <v>3.0238206872673694</v>
      </c>
      <c r="AP23" s="8">
        <f>'30.06.2017'!AO23+'30.06.2017'!AP23</f>
        <v>2.9461976780142241</v>
      </c>
    </row>
    <row r="24" spans="1:42" x14ac:dyDescent="0.25">
      <c r="A24" s="54" t="s">
        <v>95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4">
        <v>1.1100000000000001</v>
      </c>
      <c r="K24" s="4">
        <v>1.42</v>
      </c>
      <c r="L24" s="4">
        <v>1.42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4">
        <f t="shared" si="8"/>
        <v>1.1100000000000001</v>
      </c>
      <c r="AH24" s="4">
        <f t="shared" si="9"/>
        <v>1.42</v>
      </c>
      <c r="AI24" s="8">
        <f t="shared" si="10"/>
        <v>1.3320000000000001</v>
      </c>
      <c r="AJ24" s="8">
        <f t="shared" si="10"/>
        <v>1.704</v>
      </c>
      <c r="AK24" s="8">
        <f t="shared" si="0"/>
        <v>1.0845812438757276</v>
      </c>
      <c r="AL24" s="8">
        <f t="shared" si="1"/>
        <v>1.373533830622842</v>
      </c>
      <c r="AM24" s="8">
        <f t="shared" si="2"/>
        <v>1.080019864260884</v>
      </c>
      <c r="AN24" s="8">
        <f t="shared" si="3"/>
        <v>1.3716961563845502</v>
      </c>
      <c r="AO24" s="8">
        <f>'30.06.2017'!AM24+'30.06.2017'!AN24</f>
        <v>3.0607543175712073</v>
      </c>
      <c r="AP24" s="8">
        <f>'30.06.2017'!AO24+'30.06.2017'!AP24</f>
        <v>3.5109715571394697</v>
      </c>
    </row>
    <row r="25" spans="1:42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4">
        <f>ROUND((R25/C25),3)</f>
        <v>0.76200000000000001</v>
      </c>
      <c r="K25" s="4">
        <f>ROUND((T25/E25),3)</f>
        <v>1.2130000000000001</v>
      </c>
      <c r="L25" s="4">
        <f>ROUND((U25/F25),3)</f>
        <v>1.698</v>
      </c>
      <c r="M25" s="7">
        <f>I25*1.2</f>
        <v>0.91439999999999999</v>
      </c>
      <c r="N25" s="7">
        <f>J25*1.2</f>
        <v>0.91439999999999999</v>
      </c>
      <c r="O25" s="7">
        <f>K25*1.2</f>
        <v>1.4556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 s="4">
        <f t="shared" si="4"/>
        <v>0.10616369895976012</v>
      </c>
      <c r="AD25" s="4">
        <f t="shared" si="5"/>
        <v>0.10538616644262495</v>
      </c>
      <c r="AE25" s="4">
        <f t="shared" si="6"/>
        <v>0.17103031745559491</v>
      </c>
      <c r="AF25" s="4">
        <f t="shared" si="7"/>
        <v>0.16326458289035367</v>
      </c>
      <c r="AG25" s="4">
        <f t="shared" si="8"/>
        <v>0.86816369895976009</v>
      </c>
      <c r="AH25" s="4">
        <f t="shared" si="9"/>
        <v>1.3183861664426251</v>
      </c>
      <c r="AI25" s="8">
        <f t="shared" si="10"/>
        <v>1.041796438751712</v>
      </c>
      <c r="AJ25" s="8">
        <f t="shared" si="10"/>
        <v>1.58206339973115</v>
      </c>
      <c r="AK25" s="8">
        <f t="shared" si="0"/>
        <v>0.867745159737904</v>
      </c>
      <c r="AL25" s="8">
        <f t="shared" si="1"/>
        <v>1.3183505438103387</v>
      </c>
      <c r="AM25" s="8">
        <f t="shared" si="2"/>
        <v>0.93286424087352371</v>
      </c>
      <c r="AN25" s="8">
        <f t="shared" si="3"/>
        <v>1.8613296477425756</v>
      </c>
      <c r="AO25" s="8">
        <f>'30.06.2017'!AM25+'30.06.2017'!AN25</f>
        <v>2.0001203663654445</v>
      </c>
      <c r="AP25" s="8">
        <f>'30.06.2017'!AO25+'30.06.2017'!AP25</f>
        <v>2.7163386139322903</v>
      </c>
    </row>
    <row r="26" spans="1:42" s="36" customFormat="1" x14ac:dyDescent="0.25">
      <c r="A26" s="54" t="s">
        <v>96</v>
      </c>
      <c r="B26" s="34">
        <v>65.808000000000007</v>
      </c>
      <c r="C26" s="34">
        <v>30.744</v>
      </c>
      <c r="D26" s="34">
        <v>0</v>
      </c>
      <c r="E26" s="34">
        <v>62.63</v>
      </c>
      <c r="F26" s="34">
        <v>20.655000000000001</v>
      </c>
      <c r="G26" s="34"/>
      <c r="H26" s="34"/>
      <c r="I26" s="34">
        <v>0.89</v>
      </c>
      <c r="J26" s="34">
        <v>1.28</v>
      </c>
      <c r="K26" s="34">
        <v>0.89</v>
      </c>
      <c r="L26" s="34">
        <v>1.28</v>
      </c>
      <c r="M26" s="34">
        <v>1.0680000000000001</v>
      </c>
      <c r="N26" s="34">
        <v>1.536</v>
      </c>
      <c r="O26" s="34">
        <v>1.0680000000000001</v>
      </c>
      <c r="P26" s="34">
        <v>1.536</v>
      </c>
      <c r="Q26" s="34">
        <v>58.569000000000003</v>
      </c>
      <c r="R26" s="34">
        <v>39.351999999999997</v>
      </c>
      <c r="S26" s="34">
        <v>0</v>
      </c>
      <c r="T26" s="34">
        <v>56.006</v>
      </c>
      <c r="U26" s="34">
        <v>30.353000000000002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f t="shared" si="4"/>
        <v>0</v>
      </c>
      <c r="AD26" s="34">
        <f t="shared" si="5"/>
        <v>0</v>
      </c>
      <c r="AE26" s="34">
        <f t="shared" si="6"/>
        <v>0</v>
      </c>
      <c r="AF26" s="34">
        <f t="shared" si="7"/>
        <v>0</v>
      </c>
      <c r="AG26" s="4">
        <f t="shared" si="8"/>
        <v>0.89</v>
      </c>
      <c r="AH26" s="4">
        <f t="shared" si="9"/>
        <v>0.89</v>
      </c>
      <c r="AI26" s="8">
        <f t="shared" si="10"/>
        <v>1.0680000000000001</v>
      </c>
      <c r="AJ26" s="8">
        <f t="shared" si="10"/>
        <v>1.0680000000000001</v>
      </c>
      <c r="AK26" s="35">
        <f t="shared" si="0"/>
        <v>0.88999817651349378</v>
      </c>
      <c r="AL26" s="35">
        <f t="shared" si="1"/>
        <v>0.8942359891425834</v>
      </c>
      <c r="AM26" s="35">
        <f t="shared" si="2"/>
        <v>1.2799895914650012</v>
      </c>
      <c r="AN26" s="35">
        <f t="shared" si="3"/>
        <v>1.469523117889131</v>
      </c>
      <c r="AO26" s="8">
        <f>'30.06.2017'!AM26+'30.06.2017'!AN26</f>
        <v>2.2509291015941693</v>
      </c>
      <c r="AP26" s="8">
        <f>'30.06.2017'!AO26+'30.06.2017'!AP26</f>
        <v>1.9627036514560969</v>
      </c>
    </row>
    <row r="27" spans="1:42" x14ac:dyDescent="0.25">
      <c r="A27" s="54" t="s">
        <v>110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4">
        <v>0.75</v>
      </c>
      <c r="K27" s="4">
        <v>1.24</v>
      </c>
      <c r="L27" s="4">
        <v>1.24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f t="shared" ref="AC27" si="24">W27/B27</f>
        <v>0</v>
      </c>
      <c r="AD27" s="4">
        <f t="shared" ref="AD27" si="25">Z27/E27</f>
        <v>0</v>
      </c>
      <c r="AE27" s="4">
        <f t="shared" ref="AE27" si="26">(X27+Y27)/(C27+D27)</f>
        <v>0</v>
      </c>
      <c r="AF27" s="4">
        <f t="shared" ref="AF27" si="27">(AA27+AB27)/(F27+G27)</f>
        <v>0</v>
      </c>
      <c r="AG27" s="4">
        <f t="shared" ref="AG27" si="28">I27+AC27</f>
        <v>0.75</v>
      </c>
      <c r="AH27" s="4">
        <f t="shared" ref="AH27" si="29">K27+AD27</f>
        <v>1.24</v>
      </c>
      <c r="AI27" s="8">
        <f t="shared" ref="AI27" si="30">AG27*1.2</f>
        <v>0.89999999999999991</v>
      </c>
      <c r="AJ27" s="8">
        <f t="shared" ref="AJ27" si="31">AH27*1.2</f>
        <v>1.488</v>
      </c>
      <c r="AK27" s="8">
        <f t="shared" ref="AK27" si="32">(Q27+W27)/B27</f>
        <v>0.75615624673314896</v>
      </c>
      <c r="AL27" s="8">
        <f t="shared" ref="AL27" si="33">(T27+Z27)/E27</f>
        <v>1.2315762399589876</v>
      </c>
      <c r="AM27" s="8">
        <f t="shared" ref="AM27" si="34">(R27+X27)/C27</f>
        <v>0.65771646125267458</v>
      </c>
      <c r="AN27" s="8">
        <f t="shared" ref="AN27" si="35">(U27+V27+AA27+AB27)/(F27+G27)</f>
        <v>1.1102469659745284</v>
      </c>
      <c r="AO27" s="8">
        <f>'30.06.2017'!AM27+'30.06.2017'!AN27</f>
        <v>3.4075941907704297</v>
      </c>
      <c r="AP27" s="8">
        <f>'30.06.2017'!AO27+'30.06.2017'!AP27</f>
        <v>3.367662951859498</v>
      </c>
    </row>
    <row r="28" spans="1:42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4">
        <v>0.75</v>
      </c>
      <c r="K28" s="4">
        <v>1.24</v>
      </c>
      <c r="L28" s="4">
        <v>1.24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0.75</v>
      </c>
      <c r="AH28" s="4">
        <f t="shared" si="9"/>
        <v>1.24</v>
      </c>
      <c r="AI28" s="8">
        <f t="shared" si="10"/>
        <v>0.89999999999999991</v>
      </c>
      <c r="AJ28" s="8">
        <f t="shared" si="10"/>
        <v>1.488</v>
      </c>
      <c r="AK28" s="8">
        <f t="shared" si="0"/>
        <v>0.75615624673314896</v>
      </c>
      <c r="AL28" s="8">
        <f t="shared" si="1"/>
        <v>1.2315762399589876</v>
      </c>
      <c r="AM28" s="8">
        <f t="shared" si="2"/>
        <v>0.65771646125267458</v>
      </c>
      <c r="AN28" s="8">
        <f t="shared" si="3"/>
        <v>1.1102469659745284</v>
      </c>
      <c r="AO28" s="8">
        <f>'30.06.2017'!AM28+'30.06.2017'!AN28</f>
        <v>2.6463415224371616</v>
      </c>
      <c r="AP28" s="8">
        <f>'30.06.2017'!AO28+'30.06.2017'!AP28</f>
        <v>2.9068287708642302</v>
      </c>
    </row>
    <row r="29" spans="1:42" x14ac:dyDescent="0.25">
      <c r="A29" s="54" t="s">
        <v>29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4">
        <v>1.05</v>
      </c>
      <c r="K29" s="4">
        <v>1.2</v>
      </c>
      <c r="L29" s="4">
        <v>1.35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0.95</v>
      </c>
      <c r="AH29" s="4">
        <f t="shared" si="9"/>
        <v>1.2</v>
      </c>
      <c r="AI29" s="8">
        <f t="shared" si="10"/>
        <v>1.1399999999999999</v>
      </c>
      <c r="AJ29" s="8">
        <f t="shared" si="10"/>
        <v>1.44</v>
      </c>
      <c r="AK29" s="8">
        <f>(Q29+W29)/B29</f>
        <v>0.94997561885093085</v>
      </c>
      <c r="AL29" s="8">
        <f>(T29+Z29)/E29</f>
        <v>1.199990389697756</v>
      </c>
      <c r="AM29" s="8">
        <f>(R29+X29)/C29</f>
        <v>1.0500039249548629</v>
      </c>
      <c r="AN29" s="8">
        <f>(U29+V29+AA29+AB29)/(F29+G29)</f>
        <v>1.4598601909633748</v>
      </c>
      <c r="AO29" s="8">
        <f>'30.06.2017'!AM29+'30.06.2017'!AN29</f>
        <v>2.23258516623785</v>
      </c>
      <c r="AP29" s="8">
        <f>'30.06.2017'!AO29+'30.06.2017'!AP29</f>
        <v>2.0594772768942038</v>
      </c>
    </row>
    <row r="30" spans="1:42" s="36" customFormat="1" x14ac:dyDescent="0.25">
      <c r="A30" s="55" t="s">
        <v>97</v>
      </c>
      <c r="B30" s="34">
        <v>86.088999999999999</v>
      </c>
      <c r="C30" s="34">
        <v>29.715</v>
      </c>
      <c r="D30" s="34">
        <v>1.278</v>
      </c>
      <c r="E30" s="34">
        <v>82.031999999999996</v>
      </c>
      <c r="F30" s="34">
        <v>161.767</v>
      </c>
      <c r="G30" s="34">
        <v>6.4000000000000001E-2</v>
      </c>
      <c r="H30" s="34"/>
      <c r="I30" s="34">
        <v>0.62</v>
      </c>
      <c r="J30" s="34">
        <v>0.9</v>
      </c>
      <c r="K30" s="34">
        <v>1.22</v>
      </c>
      <c r="L30" s="34">
        <v>1.38</v>
      </c>
      <c r="M30" s="34">
        <f>I30*1.2</f>
        <v>0.74399999999999999</v>
      </c>
      <c r="N30" s="34">
        <f>J30*1.2</f>
        <v>1.08</v>
      </c>
      <c r="O30" s="34">
        <f>K30*1.2</f>
        <v>1.464</v>
      </c>
      <c r="P30" s="34">
        <f>L30*1.2</f>
        <v>1.6559999999999999</v>
      </c>
      <c r="Q30" s="34">
        <v>53.636000000000003</v>
      </c>
      <c r="R30" s="34">
        <v>26.614999999999998</v>
      </c>
      <c r="S30" s="34">
        <v>1.1499999999999999</v>
      </c>
      <c r="T30" s="34">
        <v>100.179</v>
      </c>
      <c r="U30" s="34">
        <v>239.465</v>
      </c>
      <c r="V30" s="34">
        <v>8.7999999999999995E-2</v>
      </c>
      <c r="W30" s="34"/>
      <c r="X30" s="34"/>
      <c r="Y30" s="34"/>
      <c r="Z30" s="34"/>
      <c r="AA30" s="34"/>
      <c r="AB30" s="34"/>
      <c r="AC30" s="34">
        <f t="shared" si="4"/>
        <v>0</v>
      </c>
      <c r="AD30" s="34">
        <f t="shared" si="5"/>
        <v>0</v>
      </c>
      <c r="AE30" s="34">
        <f t="shared" si="6"/>
        <v>0</v>
      </c>
      <c r="AF30" s="34">
        <f t="shared" si="7"/>
        <v>0</v>
      </c>
      <c r="AG30" s="4">
        <f t="shared" si="8"/>
        <v>0.62</v>
      </c>
      <c r="AH30" s="4">
        <f t="shared" si="9"/>
        <v>1.22</v>
      </c>
      <c r="AI30" s="8">
        <f t="shared" si="10"/>
        <v>0.74399999999999999</v>
      </c>
      <c r="AJ30" s="8">
        <f t="shared" si="10"/>
        <v>1.464</v>
      </c>
      <c r="AK30" s="35">
        <f t="shared" ref="AK30:AK48" si="36">(Q30+W30)/B30</f>
        <v>0.62302965535666577</v>
      </c>
      <c r="AL30" s="35">
        <f t="shared" ref="AL30:AL48" si="37">(T30+Z30)/E30</f>
        <v>1.221218548858982</v>
      </c>
      <c r="AM30" s="35">
        <f t="shared" ref="AM30:AM48" si="38">(R30+X30)/C30</f>
        <v>0.89567558472152109</v>
      </c>
      <c r="AN30" s="35">
        <f t="shared" ref="AN30:AN48" si="39">(U30+V30+AA30+AB30)/(F30+G30)</f>
        <v>1.4802664508036163</v>
      </c>
      <c r="AO30" s="8">
        <f>'30.06.2017'!AM30+'30.06.2017'!AN30</f>
        <v>2.1500027065026357</v>
      </c>
      <c r="AP30" s="8">
        <f>'30.06.2017'!AO30+'30.06.2017'!AP30</f>
        <v>2.1499987240346945</v>
      </c>
    </row>
    <row r="31" spans="1:42" x14ac:dyDescent="0.25">
      <c r="A31" s="54" t="s">
        <v>30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4">
        <v>0.76400000000000001</v>
      </c>
      <c r="K31" s="4">
        <v>0.64500000000000002</v>
      </c>
      <c r="L31" s="4">
        <v>0.64500000000000002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0.76400000000000001</v>
      </c>
      <c r="AH31" s="4">
        <f t="shared" si="9"/>
        <v>0.64500000000000002</v>
      </c>
      <c r="AI31" s="8">
        <f t="shared" si="10"/>
        <v>0.91679999999999995</v>
      </c>
      <c r="AJ31" s="8">
        <f t="shared" si="10"/>
        <v>0.77400000000000002</v>
      </c>
      <c r="AK31" s="8">
        <f t="shared" si="36"/>
        <v>0.76399873769748139</v>
      </c>
      <c r="AL31" s="8">
        <f t="shared" si="37"/>
        <v>0.64499962748652739</v>
      </c>
      <c r="AM31" s="8">
        <f t="shared" si="38"/>
        <v>0.76400345399595515</v>
      </c>
      <c r="AN31" s="8">
        <f t="shared" si="39"/>
        <v>0.64499891706945289</v>
      </c>
      <c r="AO31" s="8">
        <f>'30.06.2017'!AM31+'30.06.2017'!AN31</f>
        <v>1.8998353923485622</v>
      </c>
      <c r="AP31" s="8">
        <f>'30.06.2017'!AO31+'30.06.2017'!AP31</f>
        <v>1.8999896364369397</v>
      </c>
    </row>
    <row r="32" spans="1:42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/>
      <c r="AJ32" s="8"/>
      <c r="AK32" s="8"/>
      <c r="AL32" s="8"/>
      <c r="AM32" s="8"/>
      <c r="AN32" s="8"/>
      <c r="AO32" s="8">
        <f>'30.06.2017'!AM32+'30.06.2017'!AN32</f>
        <v>4.0812444333618219</v>
      </c>
      <c r="AP32" s="8">
        <f>'30.06.2017'!AO32+'30.06.2017'!AP32</f>
        <v>4.4217901037781973</v>
      </c>
    </row>
    <row r="33" spans="1:42" x14ac:dyDescent="0.25">
      <c r="A33" s="54" t="s">
        <v>107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/>
      <c r="AJ33" s="8"/>
      <c r="AK33" s="8"/>
      <c r="AL33" s="8"/>
      <c r="AM33" s="8"/>
      <c r="AN33" s="8"/>
      <c r="AO33" s="8">
        <f>'30.06.2017'!AM33+'30.06.2017'!AN33</f>
        <v>2.2651924393365395</v>
      </c>
      <c r="AP33" s="8">
        <f>'30.06.2017'!AO33+'30.06.2017'!AP33</f>
        <v>2.2556101535724729</v>
      </c>
    </row>
    <row r="34" spans="1:42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4">
        <v>0.71</v>
      </c>
      <c r="K34" s="4">
        <v>0.94</v>
      </c>
      <c r="L34" s="4">
        <v>0.94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0.71</v>
      </c>
      <c r="AH34" s="4">
        <f t="shared" si="9"/>
        <v>0.94</v>
      </c>
      <c r="AI34" s="8">
        <f t="shared" si="10"/>
        <v>0.85199999999999998</v>
      </c>
      <c r="AJ34" s="8">
        <f t="shared" si="10"/>
        <v>1.1279999999999999</v>
      </c>
      <c r="AK34" s="8">
        <f t="shared" si="36"/>
        <v>0.72615968478812642</v>
      </c>
      <c r="AL34" s="8">
        <f t="shared" si="37"/>
        <v>0.91472088969194165</v>
      </c>
      <c r="AM34" s="8">
        <f t="shared" si="38"/>
        <v>0.71665866739007955</v>
      </c>
      <c r="AN34" s="8">
        <f t="shared" si="39"/>
        <v>0.93633352400462933</v>
      </c>
      <c r="AO34" s="8">
        <f>'30.06.2017'!AM34+'30.06.2017'!AN34</f>
        <v>2.5528116985009071</v>
      </c>
      <c r="AP34" s="8">
        <f>'30.06.2017'!AO34+'30.06.2017'!AP34</f>
        <v>3.5074196535575037</v>
      </c>
    </row>
    <row r="35" spans="1:42" s="36" customFormat="1" x14ac:dyDescent="0.25">
      <c r="A35" s="54" t="s">
        <v>32</v>
      </c>
      <c r="B35" s="34">
        <v>64.039000000000001</v>
      </c>
      <c r="C35" s="34">
        <v>43.48</v>
      </c>
      <c r="D35" s="34"/>
      <c r="E35" s="34">
        <v>50.304000000000002</v>
      </c>
      <c r="F35" s="34">
        <v>116.218</v>
      </c>
      <c r="G35" s="34"/>
      <c r="H35" s="34"/>
      <c r="I35" s="34">
        <v>1.1399999999999999</v>
      </c>
      <c r="J35" s="34">
        <v>1.29</v>
      </c>
      <c r="K35" s="34">
        <v>1.1399999999999999</v>
      </c>
      <c r="L35" s="34">
        <v>2</v>
      </c>
      <c r="M35" s="34">
        <v>1.3680000000000001</v>
      </c>
      <c r="N35" s="34">
        <v>1.548</v>
      </c>
      <c r="O35" s="34">
        <v>1.3680000000000001</v>
      </c>
      <c r="P35" s="34">
        <v>2.4</v>
      </c>
      <c r="Q35" s="34">
        <v>72.759</v>
      </c>
      <c r="R35" s="34">
        <v>56.183</v>
      </c>
      <c r="S35" s="34"/>
      <c r="T35" s="34">
        <v>57.56</v>
      </c>
      <c r="U35" s="34">
        <v>232.012</v>
      </c>
      <c r="V35" s="34"/>
      <c r="W35" s="34"/>
      <c r="X35" s="34"/>
      <c r="Y35" s="34"/>
      <c r="Z35" s="34"/>
      <c r="AA35" s="34"/>
      <c r="AB35" s="34"/>
      <c r="AC35" s="34">
        <v>0</v>
      </c>
      <c r="AD35" s="34">
        <v>0</v>
      </c>
      <c r="AE35" s="34">
        <v>0</v>
      </c>
      <c r="AF35" s="34">
        <v>0</v>
      </c>
      <c r="AG35" s="4">
        <f t="shared" si="8"/>
        <v>1.1399999999999999</v>
      </c>
      <c r="AH35" s="4">
        <f t="shared" si="9"/>
        <v>1.1399999999999999</v>
      </c>
      <c r="AI35" s="8">
        <f t="shared" si="10"/>
        <v>1.3679999999999999</v>
      </c>
      <c r="AJ35" s="8">
        <f t="shared" si="10"/>
        <v>1.3679999999999999</v>
      </c>
      <c r="AK35" s="35">
        <f t="shared" si="36"/>
        <v>1.1361670232202252</v>
      </c>
      <c r="AL35" s="35">
        <f t="shared" si="37"/>
        <v>1.1442430025445292</v>
      </c>
      <c r="AM35" s="35">
        <f t="shared" si="38"/>
        <v>1.2921573137074518</v>
      </c>
      <c r="AN35" s="35">
        <f t="shared" si="39"/>
        <v>1.9963516839043864</v>
      </c>
      <c r="AO35" s="8">
        <f>'30.06.2017'!AM35+'30.06.2017'!AN35</f>
        <v>1.7602403958422204</v>
      </c>
      <c r="AP35" s="8">
        <f>'30.06.2017'!AO35+'30.06.2017'!AP35</f>
        <v>2.1674918133315755</v>
      </c>
    </row>
    <row r="36" spans="1:42" x14ac:dyDescent="0.25">
      <c r="A36" s="54" t="s">
        <v>33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4">
        <v>0.89</v>
      </c>
      <c r="K36" s="4">
        <v>0.59</v>
      </c>
      <c r="L36" s="4">
        <v>0.75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4">
        <f t="shared" si="8"/>
        <v>0.77</v>
      </c>
      <c r="AH36" s="4">
        <f t="shared" si="9"/>
        <v>0.59</v>
      </c>
      <c r="AI36" s="8">
        <f t="shared" si="10"/>
        <v>0.92399999999999993</v>
      </c>
      <c r="AJ36" s="8">
        <f t="shared" si="10"/>
        <v>0.70799999999999996</v>
      </c>
      <c r="AK36" s="8">
        <f t="shared" si="36"/>
        <v>0.76098776051466765</v>
      </c>
      <c r="AL36" s="8">
        <f t="shared" si="37"/>
        <v>0.58309961193879967</v>
      </c>
      <c r="AM36" s="8">
        <f t="shared" si="38"/>
        <v>0.89000139840581727</v>
      </c>
      <c r="AN36" s="8">
        <f t="shared" si="39"/>
        <v>0.85747002559612018</v>
      </c>
      <c r="AO36" s="8">
        <f>'30.06.2017'!AM36+'30.06.2017'!AN36</f>
        <v>2.8100107785078068</v>
      </c>
      <c r="AP36" s="8">
        <f>'30.06.2017'!AO36+'30.06.2017'!AP36</f>
        <v>4.251258571889359</v>
      </c>
    </row>
    <row r="37" spans="1:42" x14ac:dyDescent="0.25">
      <c r="A37" s="54" t="s">
        <v>34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4">
        <v>1.69</v>
      </c>
      <c r="K37" s="4">
        <v>1.32</v>
      </c>
      <c r="L37" s="4">
        <v>2.5299999999999998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0.89</v>
      </c>
      <c r="AH37" s="4">
        <f t="shared" si="9"/>
        <v>1.32</v>
      </c>
      <c r="AI37" s="8">
        <f t="shared" si="10"/>
        <v>1.0680000000000001</v>
      </c>
      <c r="AJ37" s="8">
        <f t="shared" si="10"/>
        <v>1.5840000000000001</v>
      </c>
      <c r="AK37" s="8">
        <f t="shared" si="36"/>
        <v>0.91588165515316444</v>
      </c>
      <c r="AL37" s="8">
        <f t="shared" si="37"/>
        <v>1.3636522205823158</v>
      </c>
      <c r="AM37" s="8">
        <f t="shared" si="38"/>
        <v>1.540762331838565</v>
      </c>
      <c r="AN37" s="8">
        <f t="shared" si="39"/>
        <v>2.2919541323690349</v>
      </c>
      <c r="AO37" s="8">
        <f>'30.06.2017'!AM37+'30.06.2017'!AN37</f>
        <v>1.7300597311937538</v>
      </c>
      <c r="AP37" s="8">
        <f>'30.06.2017'!AO37+'30.06.2017'!AP37</f>
        <v>4.0409611314108451</v>
      </c>
    </row>
    <row r="38" spans="1:42" s="36" customFormat="1" x14ac:dyDescent="0.25">
      <c r="A38" s="54" t="s">
        <v>35</v>
      </c>
      <c r="B38" s="34">
        <v>6860</v>
      </c>
      <c r="C38" s="34">
        <v>2735</v>
      </c>
      <c r="D38" s="34">
        <v>0</v>
      </c>
      <c r="E38" s="34">
        <v>6832</v>
      </c>
      <c r="F38" s="34">
        <v>5116</v>
      </c>
      <c r="G38" s="34">
        <v>0</v>
      </c>
      <c r="H38" s="34">
        <v>10903</v>
      </c>
      <c r="I38" s="34">
        <v>0.95</v>
      </c>
      <c r="J38" s="34">
        <v>2.3199999999999998</v>
      </c>
      <c r="K38" s="34">
        <v>0.78</v>
      </c>
      <c r="L38" s="34">
        <v>1.72</v>
      </c>
      <c r="M38" s="34">
        <v>1.1399999999999999</v>
      </c>
      <c r="N38" s="34">
        <v>2.78</v>
      </c>
      <c r="O38" s="34">
        <v>0.94</v>
      </c>
      <c r="P38" s="34">
        <v>2.06</v>
      </c>
      <c r="Q38" s="34">
        <v>6517</v>
      </c>
      <c r="R38" s="34">
        <v>5806</v>
      </c>
      <c r="S38" s="34">
        <v>0</v>
      </c>
      <c r="T38" s="34">
        <v>5329</v>
      </c>
      <c r="U38" s="34">
        <v>7493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f t="shared" si="4"/>
        <v>0</v>
      </c>
      <c r="AD38" s="34">
        <f t="shared" si="5"/>
        <v>0</v>
      </c>
      <c r="AE38" s="34">
        <f t="shared" si="6"/>
        <v>0</v>
      </c>
      <c r="AF38" s="34">
        <f t="shared" si="7"/>
        <v>0</v>
      </c>
      <c r="AG38" s="4">
        <f t="shared" si="8"/>
        <v>0.95</v>
      </c>
      <c r="AH38" s="4">
        <f t="shared" si="9"/>
        <v>0.78</v>
      </c>
      <c r="AI38" s="8">
        <f t="shared" si="10"/>
        <v>1.1399999999999999</v>
      </c>
      <c r="AJ38" s="8">
        <f t="shared" si="10"/>
        <v>0.93599999999999994</v>
      </c>
      <c r="AK38" s="35">
        <f t="shared" si="36"/>
        <v>0.95</v>
      </c>
      <c r="AL38" s="35">
        <f t="shared" si="37"/>
        <v>0.78000585480093676</v>
      </c>
      <c r="AM38" s="35">
        <f t="shared" si="38"/>
        <v>2.122851919561243</v>
      </c>
      <c r="AN38" s="35">
        <f t="shared" si="39"/>
        <v>1.4646207974980454</v>
      </c>
      <c r="AO38" s="8">
        <f>'30.06.2017'!AM38+'30.06.2017'!AN38</f>
        <v>2.0799760172444257</v>
      </c>
      <c r="AP38" s="8">
        <f>'30.06.2017'!AO38+'30.06.2017'!AP38</f>
        <v>2.4199860502176289</v>
      </c>
    </row>
    <row r="39" spans="1:42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4">
        <v>1.05</v>
      </c>
      <c r="K39" s="4">
        <v>1.1299999999999999</v>
      </c>
      <c r="L39" s="4">
        <v>1.33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4">
        <f t="shared" si="8"/>
        <v>0.89</v>
      </c>
      <c r="AH39" s="4">
        <f t="shared" si="9"/>
        <v>1.1299999999999999</v>
      </c>
      <c r="AI39" s="8">
        <f t="shared" si="10"/>
        <v>1.0680000000000001</v>
      </c>
      <c r="AJ39" s="8">
        <f t="shared" si="10"/>
        <v>1.3559999999999999</v>
      </c>
      <c r="AK39" s="8">
        <f t="shared" si="36"/>
        <v>0.89198693402935159</v>
      </c>
      <c r="AL39" s="8">
        <f t="shared" si="37"/>
        <v>1.125046284051838</v>
      </c>
      <c r="AM39" s="8">
        <f t="shared" si="38"/>
        <v>1.0499937382592361</v>
      </c>
      <c r="AN39" s="8">
        <f t="shared" si="39"/>
        <v>1.3250159948816378</v>
      </c>
      <c r="AO39" s="8">
        <f>'30.06.2017'!AM39+'30.06.2017'!AN39</f>
        <v>1.696349866166456</v>
      </c>
      <c r="AP39" s="8">
        <f>'30.06.2017'!AO39+'30.06.2017'!AP39</f>
        <v>2.1413504369768281</v>
      </c>
    </row>
    <row r="40" spans="1:42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4">
        <v>0.57999999999999996</v>
      </c>
      <c r="K40" s="4">
        <v>1</v>
      </c>
      <c r="L40" s="4">
        <v>1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0.57999999999999996</v>
      </c>
      <c r="AH40" s="4">
        <f t="shared" si="9"/>
        <v>1</v>
      </c>
      <c r="AI40" s="8">
        <f t="shared" si="10"/>
        <v>0.69599999999999995</v>
      </c>
      <c r="AJ40" s="8">
        <f t="shared" si="10"/>
        <v>1.2</v>
      </c>
      <c r="AK40" s="8">
        <f t="shared" si="36"/>
        <v>0.58041581642691309</v>
      </c>
      <c r="AL40" s="8">
        <f t="shared" si="37"/>
        <v>1.0000077174352295</v>
      </c>
      <c r="AM40" s="8">
        <f t="shared" si="38"/>
        <v>0.58043368497948133</v>
      </c>
      <c r="AN40" s="8">
        <f t="shared" si="39"/>
        <v>1.3255250168251249</v>
      </c>
      <c r="AO40" s="8">
        <f>'30.06.2017'!AM40+'30.06.2017'!AN40</f>
        <v>3.9668329840031036</v>
      </c>
      <c r="AP40" s="8">
        <f>'30.06.2017'!AO40+'30.06.2017'!AP40</f>
        <v>6.1283339233126943</v>
      </c>
    </row>
    <row r="41" spans="1:42" s="36" customFormat="1" x14ac:dyDescent="0.25">
      <c r="A41" s="54" t="s">
        <v>37</v>
      </c>
      <c r="B41" s="34">
        <v>20.646000000000001</v>
      </c>
      <c r="C41" s="34">
        <v>6.5039999999999996</v>
      </c>
      <c r="D41" s="34">
        <v>0</v>
      </c>
      <c r="E41" s="34">
        <v>19.945</v>
      </c>
      <c r="F41" s="34">
        <v>6.3179999999999996</v>
      </c>
      <c r="G41" s="34">
        <v>0</v>
      </c>
      <c r="H41" s="34"/>
      <c r="I41" s="34">
        <v>0.70399999999999996</v>
      </c>
      <c r="J41" s="34">
        <v>0.70399999999999996</v>
      </c>
      <c r="K41" s="34">
        <v>1.3540000000000001</v>
      </c>
      <c r="L41" s="34">
        <v>1.3540000000000001</v>
      </c>
      <c r="M41" s="34">
        <v>0.84</v>
      </c>
      <c r="N41" s="34">
        <v>0.84</v>
      </c>
      <c r="O41" s="34">
        <v>1.62</v>
      </c>
      <c r="P41" s="34">
        <v>1.62</v>
      </c>
      <c r="Q41" s="34">
        <v>14.535</v>
      </c>
      <c r="R41" s="34">
        <v>4.5789999999999997</v>
      </c>
      <c r="S41" s="34">
        <v>0</v>
      </c>
      <c r="T41" s="34">
        <v>27.006</v>
      </c>
      <c r="U41" s="34">
        <v>8.5540000000000003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f t="shared" si="4"/>
        <v>0</v>
      </c>
      <c r="AD41" s="34">
        <f t="shared" si="5"/>
        <v>0</v>
      </c>
      <c r="AE41" s="34">
        <f t="shared" si="6"/>
        <v>0</v>
      </c>
      <c r="AF41" s="34">
        <f t="shared" si="7"/>
        <v>0</v>
      </c>
      <c r="AG41" s="4">
        <f t="shared" si="8"/>
        <v>0.70399999999999996</v>
      </c>
      <c r="AH41" s="4">
        <f t="shared" si="9"/>
        <v>1.3540000000000001</v>
      </c>
      <c r="AI41" s="8">
        <f t="shared" si="10"/>
        <v>0.84479999999999988</v>
      </c>
      <c r="AJ41" s="8">
        <f t="shared" si="10"/>
        <v>1.6248</v>
      </c>
      <c r="AK41" s="35">
        <f t="shared" si="36"/>
        <v>0.70401046207497819</v>
      </c>
      <c r="AL41" s="35">
        <f t="shared" si="37"/>
        <v>1.3540235648032088</v>
      </c>
      <c r="AM41" s="35">
        <f t="shared" si="38"/>
        <v>0.70402829028290281</v>
      </c>
      <c r="AN41" s="35">
        <f t="shared" si="39"/>
        <v>1.3539094650205763</v>
      </c>
      <c r="AO41" s="8">
        <f>'30.06.2017'!AM41+'30.06.2017'!AN41</f>
        <v>3.5616815797316557</v>
      </c>
      <c r="AP41" s="8">
        <f>'30.06.2017'!AO41+'30.06.2017'!AP41</f>
        <v>3.5653307393178881</v>
      </c>
    </row>
    <row r="42" spans="1:42" x14ac:dyDescent="0.25">
      <c r="A42" s="54" t="s">
        <v>38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4">
        <v>0.96299999999999997</v>
      </c>
      <c r="K42" s="4">
        <v>0.90300000000000002</v>
      </c>
      <c r="L42" s="4">
        <v>1.052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4">
        <f t="shared" si="8"/>
        <v>0.80400000000000005</v>
      </c>
      <c r="AH42" s="4">
        <f t="shared" si="9"/>
        <v>0.90300000000000002</v>
      </c>
      <c r="AI42" s="8">
        <f t="shared" si="10"/>
        <v>0.96479999999999999</v>
      </c>
      <c r="AJ42" s="8">
        <f t="shared" si="10"/>
        <v>1.0835999999999999</v>
      </c>
      <c r="AK42" s="8">
        <f t="shared" si="36"/>
        <v>0.79768577372009708</v>
      </c>
      <c r="AL42" s="8">
        <f t="shared" si="37"/>
        <v>0.90181023221093604</v>
      </c>
      <c r="AM42" s="8">
        <f t="shared" si="38"/>
        <v>0.95315272684254126</v>
      </c>
      <c r="AN42" s="8">
        <f t="shared" si="39"/>
        <v>1.0535346012832263</v>
      </c>
      <c r="AO42" s="8">
        <f>'30.06.2017'!AM42+'30.06.2017'!AN42</f>
        <v>2.2941767983139503</v>
      </c>
      <c r="AP42" s="8">
        <f>'30.06.2017'!AO42+'30.06.2017'!AP42</f>
        <v>2.5380013424228087</v>
      </c>
    </row>
    <row r="43" spans="1:42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4">
        <v>1.01</v>
      </c>
      <c r="K43" s="4">
        <v>1.18</v>
      </c>
      <c r="L43" s="4">
        <v>1.18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1.01</v>
      </c>
      <c r="AH43" s="4">
        <f t="shared" si="9"/>
        <v>1.18</v>
      </c>
      <c r="AI43" s="8">
        <f t="shared" si="10"/>
        <v>1.212</v>
      </c>
      <c r="AJ43" s="8">
        <f t="shared" si="10"/>
        <v>1.4159999999999999</v>
      </c>
      <c r="AK43" s="8">
        <f t="shared" si="36"/>
        <v>1.0076549220165065</v>
      </c>
      <c r="AL43" s="8">
        <f t="shared" si="37"/>
        <v>1.1770239741039215</v>
      </c>
      <c r="AM43" s="8">
        <f t="shared" si="38"/>
        <v>1.0085282298863867</v>
      </c>
      <c r="AN43" s="8">
        <f t="shared" si="39"/>
        <v>1.1675336016402156</v>
      </c>
      <c r="AO43" s="8">
        <f>'30.06.2017'!AM43+'30.06.2017'!AN43</f>
        <v>2</v>
      </c>
      <c r="AP43" s="8">
        <f>'30.06.2017'!AO43+'30.06.2017'!AP43</f>
        <v>2</v>
      </c>
    </row>
    <row r="44" spans="1:42" x14ac:dyDescent="0.25">
      <c r="A44" s="54" t="s">
        <v>111</v>
      </c>
      <c r="B44" s="4">
        <v>25.544</v>
      </c>
      <c r="C44" s="4">
        <v>8.86</v>
      </c>
      <c r="D44" s="4">
        <v>0</v>
      </c>
      <c r="E44" s="4">
        <v>24.933</v>
      </c>
      <c r="F44" s="4">
        <v>11.036</v>
      </c>
      <c r="G44" s="4">
        <v>0</v>
      </c>
      <c r="H44" s="4"/>
      <c r="I44" s="4">
        <v>0.77</v>
      </c>
      <c r="J44" s="4">
        <v>0.77</v>
      </c>
      <c r="K44" s="4">
        <v>0.95</v>
      </c>
      <c r="L44" s="4">
        <v>0.95</v>
      </c>
      <c r="M44" s="4">
        <v>0.92</v>
      </c>
      <c r="N44" s="4">
        <v>0.92</v>
      </c>
      <c r="O44" s="4">
        <v>1.1399999999999999</v>
      </c>
      <c r="P44" s="4">
        <v>1.1399999999999999</v>
      </c>
      <c r="Q44" s="4">
        <v>19.747</v>
      </c>
      <c r="R44" s="4">
        <v>6.851</v>
      </c>
      <c r="S44" s="4">
        <v>0</v>
      </c>
      <c r="T44" s="4">
        <v>23.736000000000001</v>
      </c>
      <c r="U44" s="4">
        <v>10.506</v>
      </c>
      <c r="V44" s="4">
        <v>0</v>
      </c>
      <c r="W44" s="4"/>
      <c r="X44" s="4"/>
      <c r="Y44" s="4"/>
      <c r="Z44" s="4"/>
      <c r="AA44" s="4"/>
      <c r="AB44" s="4"/>
      <c r="AC44" s="4">
        <f t="shared" ref="AC44" si="40">W44/B44</f>
        <v>0</v>
      </c>
      <c r="AD44" s="4">
        <f t="shared" ref="AD44" si="41">Z44/E44</f>
        <v>0</v>
      </c>
      <c r="AE44" s="4">
        <f t="shared" ref="AE44" si="42">(X44+Y44)/(C44+D44)</f>
        <v>0</v>
      </c>
      <c r="AF44" s="4">
        <f t="shared" ref="AF44" si="43">(AA44+AB44)/(F44+G44)</f>
        <v>0</v>
      </c>
      <c r="AG44" s="4">
        <f t="shared" ref="AG44" si="44">I44+AC44</f>
        <v>0.77</v>
      </c>
      <c r="AH44" s="4">
        <f t="shared" ref="AH44" si="45">K44+AD44</f>
        <v>0.95</v>
      </c>
      <c r="AI44" s="8">
        <f t="shared" ref="AI44" si="46">AG44*1.2</f>
        <v>0.92399999999999993</v>
      </c>
      <c r="AJ44" s="8">
        <f t="shared" ref="AJ44" si="47">AH44*1.2</f>
        <v>1.1399999999999999</v>
      </c>
      <c r="AK44" s="8">
        <f t="shared" ref="AK44" si="48">(Q44+W44)/B44</f>
        <v>0.7730582524271844</v>
      </c>
      <c r="AL44" s="8">
        <f t="shared" ref="AL44" si="49">(T44+Z44)/E44</f>
        <v>0.9519913367825773</v>
      </c>
      <c r="AM44" s="8">
        <f t="shared" ref="AM44" si="50">(R44+X44)/C44</f>
        <v>0.77325056433408579</v>
      </c>
      <c r="AN44" s="8">
        <f t="shared" ref="AN44" si="51">(U44+V44+AA44+AB44)/(F44+G44)</f>
        <v>0.95197535338890904</v>
      </c>
      <c r="AO44" s="8">
        <f>'30.06.2017'!AM44+'30.06.2017'!AN44</f>
        <v>2.7939532178246305</v>
      </c>
      <c r="AP44" s="8">
        <f>'30.06.2017'!AO44+'30.06.2017'!AP44</f>
        <v>2.793960214908275</v>
      </c>
    </row>
    <row r="45" spans="1:42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11.036</v>
      </c>
      <c r="G45" s="4">
        <v>0</v>
      </c>
      <c r="H45" s="4"/>
      <c r="I45" s="4">
        <v>0.77</v>
      </c>
      <c r="J45" s="4">
        <v>0.77</v>
      </c>
      <c r="K45" s="4">
        <v>0.95</v>
      </c>
      <c r="L45" s="4">
        <v>0.95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 s="4">
        <f t="shared" si="4"/>
        <v>0</v>
      </c>
      <c r="AD45" s="4">
        <f t="shared" si="5"/>
        <v>0</v>
      </c>
      <c r="AE45" s="4">
        <f t="shared" si="6"/>
        <v>0</v>
      </c>
      <c r="AF45" s="4">
        <f t="shared" si="7"/>
        <v>0</v>
      </c>
      <c r="AG45" s="4">
        <f t="shared" si="8"/>
        <v>0.77</v>
      </c>
      <c r="AH45" s="4">
        <f t="shared" si="9"/>
        <v>0.95</v>
      </c>
      <c r="AI45" s="8">
        <f t="shared" si="10"/>
        <v>0.92399999999999993</v>
      </c>
      <c r="AJ45" s="8">
        <f t="shared" si="10"/>
        <v>1.1399999999999999</v>
      </c>
      <c r="AK45" s="8">
        <f t="shared" si="36"/>
        <v>0.7730582524271844</v>
      </c>
      <c r="AL45" s="8">
        <f t="shared" si="37"/>
        <v>0.9519913367825773</v>
      </c>
      <c r="AM45" s="8">
        <f t="shared" si="38"/>
        <v>0.77325056433408579</v>
      </c>
      <c r="AN45" s="8">
        <f t="shared" si="39"/>
        <v>0.95197535338890904</v>
      </c>
      <c r="AO45" s="8">
        <f>'30.06.2017'!AM45+'30.06.2017'!AN45</f>
        <v>2.3599851126979252</v>
      </c>
      <c r="AP45" s="8">
        <f>'30.06.2017'!AO45+'30.06.2017'!AP45</f>
        <v>2.3599981767461879</v>
      </c>
    </row>
    <row r="46" spans="1:42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4">
        <v>0.93</v>
      </c>
      <c r="K46" s="4">
        <v>1.65</v>
      </c>
      <c r="L46" s="4">
        <v>1.65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7">
        <v>7.0170000000000003</v>
      </c>
      <c r="X46" s="4">
        <v>6.7000000000000004E-2</v>
      </c>
      <c r="Y46" s="4">
        <v>3.0000000000000001E-3</v>
      </c>
      <c r="Z46" s="4">
        <v>2.6960000000000002</v>
      </c>
      <c r="AA46" s="4">
        <v>0.315</v>
      </c>
      <c r="AB46" s="4">
        <v>0</v>
      </c>
      <c r="AC46" s="4">
        <f t="shared" si="4"/>
        <v>1.1428338762214985</v>
      </c>
      <c r="AD46" s="4">
        <f t="shared" si="5"/>
        <v>1.1399577167019028</v>
      </c>
      <c r="AE46" s="4">
        <f t="shared" si="6"/>
        <v>5.1736881005173693E-2</v>
      </c>
      <c r="AF46" s="4">
        <f t="shared" si="7"/>
        <v>6.0287081339712924E-2</v>
      </c>
      <c r="AG46" s="4">
        <f t="shared" si="8"/>
        <v>2.0728338762214986</v>
      </c>
      <c r="AH46" s="4">
        <f t="shared" si="9"/>
        <v>2.7899577167019025</v>
      </c>
      <c r="AI46" s="8">
        <f t="shared" si="10"/>
        <v>2.4874006514657983</v>
      </c>
      <c r="AJ46" s="8">
        <f t="shared" si="10"/>
        <v>3.3479492600422831</v>
      </c>
      <c r="AK46" s="8">
        <f t="shared" si="36"/>
        <v>2.0729641693811081</v>
      </c>
      <c r="AL46" s="8">
        <f t="shared" si="37"/>
        <v>2.7898520084566596</v>
      </c>
      <c r="AM46" s="8">
        <f t="shared" si="38"/>
        <v>0.98036253776435045</v>
      </c>
      <c r="AN46" s="8">
        <f t="shared" si="39"/>
        <v>1.7102392344497608</v>
      </c>
      <c r="AO46" s="8">
        <f>'30.06.2017'!AM46+'30.06.2017'!AN46</f>
        <v>8.7736091737296</v>
      </c>
      <c r="AP46" s="8">
        <f>'30.06.2017'!AO46+'30.06.2017'!AP46</f>
        <v>4.9540291808683552</v>
      </c>
    </row>
    <row r="47" spans="1:42" s="36" customFormat="1" x14ac:dyDescent="0.25">
      <c r="A47" s="54" t="s">
        <v>98</v>
      </c>
      <c r="B47" s="34">
        <v>274.10300000000001</v>
      </c>
      <c r="C47" s="34">
        <v>56.46</v>
      </c>
      <c r="D47" s="34">
        <v>0</v>
      </c>
      <c r="E47" s="34">
        <v>267.08100000000002</v>
      </c>
      <c r="F47" s="34">
        <v>65.215000000000003</v>
      </c>
      <c r="G47" s="34">
        <v>0</v>
      </c>
      <c r="H47" s="34"/>
      <c r="I47" s="34">
        <v>1.25</v>
      </c>
      <c r="J47" s="34">
        <v>1.47</v>
      </c>
      <c r="K47" s="34">
        <v>1.95</v>
      </c>
      <c r="L47" s="34">
        <v>2.2000000000000002</v>
      </c>
      <c r="M47" s="34">
        <v>1.5</v>
      </c>
      <c r="N47" s="34">
        <v>1.76</v>
      </c>
      <c r="O47" s="34">
        <v>2.34</v>
      </c>
      <c r="P47" s="34">
        <v>2.64</v>
      </c>
      <c r="Q47" s="34">
        <v>343.35399999999998</v>
      </c>
      <c r="R47" s="34">
        <v>92.013000000000005</v>
      </c>
      <c r="S47" s="34">
        <v>0</v>
      </c>
      <c r="T47" s="34">
        <v>495.00299999999999</v>
      </c>
      <c r="U47" s="34">
        <v>120.42400000000001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f t="shared" si="4"/>
        <v>0</v>
      </c>
      <c r="AD47" s="34">
        <f t="shared" si="5"/>
        <v>0</v>
      </c>
      <c r="AE47" s="34">
        <f t="shared" si="6"/>
        <v>0</v>
      </c>
      <c r="AF47" s="34">
        <f t="shared" si="7"/>
        <v>0</v>
      </c>
      <c r="AG47" s="4">
        <f t="shared" si="8"/>
        <v>1.25</v>
      </c>
      <c r="AH47" s="4">
        <f t="shared" si="9"/>
        <v>1.95</v>
      </c>
      <c r="AI47" s="8">
        <f t="shared" si="10"/>
        <v>1.5</v>
      </c>
      <c r="AJ47" s="8">
        <f t="shared" si="10"/>
        <v>2.34</v>
      </c>
      <c r="AK47" s="35">
        <f t="shared" si="36"/>
        <v>1.2526459031823802</v>
      </c>
      <c r="AL47" s="35">
        <f t="shared" si="37"/>
        <v>1.8533815584036302</v>
      </c>
      <c r="AM47" s="35">
        <f t="shared" si="38"/>
        <v>1.629702444208289</v>
      </c>
      <c r="AN47" s="35">
        <f t="shared" si="39"/>
        <v>1.8465690408648316</v>
      </c>
      <c r="AO47" s="8">
        <f>'30.06.2017'!AM47+'30.06.2017'!AN47</f>
        <v>3.1957898982937909</v>
      </c>
      <c r="AP47" s="8">
        <f>'30.06.2017'!AO47+'30.06.2017'!AP47</f>
        <v>3.6431261921146603</v>
      </c>
    </row>
    <row r="48" spans="1:42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4">
        <v>0.77</v>
      </c>
      <c r="K48" s="4">
        <v>0.99</v>
      </c>
      <c r="L48" s="4">
        <v>0.99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f t="shared" si="4"/>
        <v>0</v>
      </c>
      <c r="AD48" s="4">
        <f t="shared" si="5"/>
        <v>0</v>
      </c>
      <c r="AE48" s="4">
        <f t="shared" si="6"/>
        <v>0</v>
      </c>
      <c r="AF48" s="4">
        <f t="shared" si="7"/>
        <v>0</v>
      </c>
      <c r="AG48" s="4">
        <f t="shared" si="8"/>
        <v>0.77</v>
      </c>
      <c r="AH48" s="4">
        <f t="shared" si="9"/>
        <v>0.99</v>
      </c>
      <c r="AI48" s="8">
        <f t="shared" si="10"/>
        <v>0.92399999999999993</v>
      </c>
      <c r="AJ48" s="8">
        <f t="shared" si="10"/>
        <v>1.1879999999999999</v>
      </c>
      <c r="AK48" s="8">
        <f t="shared" si="36"/>
        <v>0.75755637294098832</v>
      </c>
      <c r="AL48" s="8">
        <f t="shared" si="37"/>
        <v>0.97603269856618735</v>
      </c>
      <c r="AM48" s="8">
        <f t="shared" si="38"/>
        <v>0.76044728434504794</v>
      </c>
      <c r="AN48" s="8">
        <f t="shared" si="39"/>
        <v>1.2926315444776151</v>
      </c>
      <c r="AO48" s="8">
        <f>'30.06.2017'!AM48+'30.06.2017'!AN48</f>
        <v>1.3850816676439146</v>
      </c>
      <c r="AP48" s="8">
        <f>'30.06.2017'!AO48+'30.06.2017'!AP48</f>
        <v>1.2322834752346936</v>
      </c>
    </row>
    <row r="49" spans="1:42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4">
        <v>0.77</v>
      </c>
      <c r="K49" s="4">
        <v>0.99</v>
      </c>
      <c r="L49" s="4">
        <v>0.99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f t="shared" ref="AC49" si="52">W49/B49</f>
        <v>0</v>
      </c>
      <c r="AD49" s="4">
        <f t="shared" ref="AD49" si="53">Z49/E49</f>
        <v>0</v>
      </c>
      <c r="AE49" s="4">
        <f t="shared" ref="AE49" si="54">(X49+Y49)/(C49+D49)</f>
        <v>0</v>
      </c>
      <c r="AF49" s="4">
        <f t="shared" ref="AF49" si="55">(AA49+AB49)/(F49+G49)</f>
        <v>0</v>
      </c>
      <c r="AG49" s="4">
        <f t="shared" ref="AG49" si="56">I49+AC49</f>
        <v>0.77</v>
      </c>
      <c r="AH49" s="4">
        <f t="shared" ref="AH49" si="57">K49+AD49</f>
        <v>0.99</v>
      </c>
      <c r="AI49" s="8">
        <f t="shared" ref="AI49" si="58">AG49*1.2</f>
        <v>0.92399999999999993</v>
      </c>
      <c r="AJ49" s="8">
        <f t="shared" ref="AJ49" si="59">AH49*1.2</f>
        <v>1.1879999999999999</v>
      </c>
      <c r="AK49" s="8">
        <f t="shared" ref="AK49" si="60">(Q49+W49)/B49</f>
        <v>0.75755637294098832</v>
      </c>
      <c r="AL49" s="8">
        <f t="shared" ref="AL49" si="61">(T49+Z49)/E49</f>
        <v>0.97603269856618735</v>
      </c>
      <c r="AM49" s="8">
        <f t="shared" ref="AM49" si="62">(R49+X49)/C49</f>
        <v>0.76044728434504794</v>
      </c>
      <c r="AN49" s="8">
        <f t="shared" ref="AN49" si="63">(U49+V49+AA49+AB49)/(F49+G49)</f>
        <v>1.2926315444776151</v>
      </c>
      <c r="AO49" s="8">
        <f>'30.06.2017'!AM49+'30.06.2017'!AN49</f>
        <v>2.1799604406627933</v>
      </c>
      <c r="AP49" s="8">
        <f>'30.06.2017'!AO49+'30.06.2017'!AP49</f>
        <v>2.1799846290882039</v>
      </c>
    </row>
    <row r="50" spans="1:42" x14ac:dyDescent="0.25">
      <c r="A50" s="54" t="s">
        <v>99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4">
        <v>0.77</v>
      </c>
      <c r="K50" s="4">
        <v>0.99</v>
      </c>
      <c r="L50" s="4">
        <v>0.99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f t="shared" ref="AC50" si="64">W50/B50</f>
        <v>0</v>
      </c>
      <c r="AD50" s="4">
        <f t="shared" ref="AD50" si="65">Z50/E50</f>
        <v>0</v>
      </c>
      <c r="AE50" s="4">
        <f t="shared" ref="AE50" si="66">(X50+Y50)/(C50+D50)</f>
        <v>0</v>
      </c>
      <c r="AF50" s="4">
        <f t="shared" ref="AF50" si="67">(AA50+AB50)/(F50+G50)</f>
        <v>0</v>
      </c>
      <c r="AG50" s="4">
        <f t="shared" ref="AG50" si="68">I50+AC50</f>
        <v>0.77</v>
      </c>
      <c r="AH50" s="4">
        <f t="shared" ref="AH50" si="69">K50+AD50</f>
        <v>0.99</v>
      </c>
      <c r="AI50" s="8">
        <f t="shared" ref="AI50" si="70">AG50*1.2</f>
        <v>0.92399999999999993</v>
      </c>
      <c r="AJ50" s="8">
        <f t="shared" ref="AJ50" si="71">AH50*1.2</f>
        <v>1.1879999999999999</v>
      </c>
      <c r="AK50" s="8">
        <f t="shared" ref="AK50" si="72">(Q50+W50)/B50</f>
        <v>0.75755637294098832</v>
      </c>
      <c r="AL50" s="8">
        <f t="shared" ref="AL50" si="73">(T50+Z50)/E50</f>
        <v>0.97603269856618735</v>
      </c>
      <c r="AM50" s="8">
        <f t="shared" ref="AM50" si="74">(R50+X50)/C50</f>
        <v>0.76044728434504794</v>
      </c>
      <c r="AN50" s="8">
        <f t="shared" ref="AN50" si="75">(U50+V50+AA50+AB50)/(F50+G50)</f>
        <v>1.2926315444776151</v>
      </c>
      <c r="AO50" s="8">
        <f>'30.06.2017'!AM50+'30.06.2017'!AN50</f>
        <v>2.3178102388952988</v>
      </c>
      <c r="AP50" s="8">
        <f>'30.06.2017'!AO50+'30.06.2017'!AP50</f>
        <v>2.301746709157789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R53"/>
  <sheetViews>
    <sheetView zoomScaleNormal="100" workbookViewId="0">
      <pane xSplit="1" ySplit="3" topLeftCell="AS10" activePane="bottomRight" state="frozen"/>
      <selection pane="topRight" activeCell="B1" sqref="B1"/>
      <selection pane="bottomLeft" activeCell="A4" sqref="A4"/>
      <selection pane="bottomRight" activeCell="BE40" sqref="BE40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8" width="20.28515625" hidden="1" customWidth="1"/>
    <col min="39" max="42" width="9.140625" hidden="1" customWidth="1"/>
    <col min="43" max="43" width="44.28515625" customWidth="1"/>
    <col min="44" max="44" width="47.5703125" customWidth="1"/>
  </cols>
  <sheetData>
    <row r="1" spans="1:44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40" t="s">
        <v>64</v>
      </c>
      <c r="AL1" s="38"/>
      <c r="AM1" s="27" t="s">
        <v>58</v>
      </c>
      <c r="AN1" s="28"/>
      <c r="AO1" s="28"/>
      <c r="AP1" s="29"/>
      <c r="AQ1" s="40" t="s">
        <v>75</v>
      </c>
      <c r="AR1" s="40" t="s">
        <v>76</v>
      </c>
    </row>
    <row r="2" spans="1:44" x14ac:dyDescent="0.25">
      <c r="A2" s="6"/>
      <c r="B2" s="91" t="s">
        <v>0</v>
      </c>
      <c r="C2" s="92"/>
      <c r="D2" s="93"/>
      <c r="E2" s="91" t="s">
        <v>4</v>
      </c>
      <c r="F2" s="92"/>
      <c r="G2" s="92"/>
      <c r="H2" s="45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94" t="s">
        <v>12</v>
      </c>
      <c r="AA2" s="95"/>
      <c r="AB2" s="96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53</v>
      </c>
      <c r="AJ2" s="38"/>
      <c r="AK2" s="38" t="s">
        <v>55</v>
      </c>
      <c r="AL2" s="38"/>
      <c r="AM2" s="27" t="s">
        <v>53</v>
      </c>
      <c r="AN2" s="29"/>
      <c r="AO2" s="27" t="s">
        <v>55</v>
      </c>
      <c r="AP2" s="29"/>
    </row>
    <row r="3" spans="1:44" ht="21" x14ac:dyDescent="0.35">
      <c r="A3" s="10">
        <f>'30.06.2017'!A3</f>
        <v>42916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9" t="s">
        <v>47</v>
      </c>
      <c r="AL3" s="39" t="s">
        <v>48</v>
      </c>
      <c r="AM3" s="30" t="s">
        <v>47</v>
      </c>
      <c r="AN3" s="30" t="s">
        <v>48</v>
      </c>
      <c r="AO3" s="30" t="s">
        <v>47</v>
      </c>
      <c r="AP3" s="30" t="s">
        <v>48</v>
      </c>
      <c r="AQ3" s="30" t="s">
        <v>1</v>
      </c>
      <c r="AR3" s="30" t="s">
        <v>55</v>
      </c>
    </row>
    <row r="4" spans="1:44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AG4*1.2</f>
        <v>1.5966243871200145</v>
      </c>
      <c r="AJ4" s="8">
        <f>AH4*1.2</f>
        <v>2.6166226041577465</v>
      </c>
      <c r="AK4" s="8">
        <f>(J4+AE4)*1.2</f>
        <v>2.3986514008153352</v>
      </c>
      <c r="AL4" s="8">
        <f>(AF4+L4)*1.2</f>
        <v>3.6953913499830207</v>
      </c>
      <c r="AM4" s="8">
        <f t="shared" ref="AM4:AM28" si="0">(Q4+W4)/B4</f>
        <v>1.3378944945866438</v>
      </c>
      <c r="AN4" s="8">
        <f t="shared" ref="AN4:AN28" si="1">(T4+Z4)/E4</f>
        <v>2.1815022088343299</v>
      </c>
      <c r="AO4" s="8">
        <f t="shared" ref="AO4:AO28" si="2">(R4+X4)/C4</f>
        <v>2.0532136351808479</v>
      </c>
      <c r="AP4" s="8">
        <f t="shared" ref="AP4:AP28" si="3">(U4+V4+AA4+AB4)/(F4+G4)</f>
        <v>3.0793226931744515</v>
      </c>
      <c r="AQ4" s="8">
        <f>'30.06.2017'!AK4+'30.06.2017'!AL4</f>
        <v>2.9987999999999997</v>
      </c>
      <c r="AR4" s="8">
        <f>'30.06.2017'!P4+'30.06.2017'!R4+'30.06.2017'!AG4*1.2+'30.06.2017'!AH4*1.2</f>
        <v>3.1120000000000001</v>
      </c>
    </row>
    <row r="5" spans="1:44" x14ac:dyDescent="0.25">
      <c r="A5" s="54" t="s">
        <v>83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8" si="4">W5/B5</f>
        <v>0</v>
      </c>
      <c r="AD5" s="4">
        <f t="shared" ref="AD5:AD48" si="5">Z5/E5</f>
        <v>0</v>
      </c>
      <c r="AE5" s="4">
        <f t="shared" ref="AE5:AE48" si="6">(X5+Y5)/(C5+D5)</f>
        <v>0</v>
      </c>
      <c r="AF5" s="4">
        <f t="shared" ref="AF5:AF48" si="7">(AA5+AB5)/(F5+G5)</f>
        <v>0</v>
      </c>
      <c r="AG5" s="4">
        <f t="shared" ref="AG5:AG48" si="8">I5+AC5</f>
        <v>0.9</v>
      </c>
      <c r="AH5" s="4">
        <f t="shared" ref="AH5:AH48" si="9">K5+AD5</f>
        <v>1.0900000000000001</v>
      </c>
      <c r="AI5" s="8">
        <f t="shared" ref="AI5:AJ48" si="10">AG5*1.2</f>
        <v>1.08</v>
      </c>
      <c r="AJ5" s="8">
        <f t="shared" si="10"/>
        <v>1.3080000000000001</v>
      </c>
      <c r="AK5" s="8">
        <f t="shared" ref="AK5:AK48" si="11">(J5+AE5)*1.2</f>
        <v>1.08</v>
      </c>
      <c r="AL5" s="8">
        <f t="shared" ref="AL5:AL48" si="12">(AF5+L5)*1.2</f>
        <v>1.3080000000000001</v>
      </c>
      <c r="AM5" s="8">
        <f t="shared" si="0"/>
        <v>0.83448706250065552</v>
      </c>
      <c r="AN5" s="8">
        <f t="shared" si="1"/>
        <v>1.0513394445204542</v>
      </c>
      <c r="AO5" s="8">
        <f t="shared" si="2"/>
        <v>0.77812921961415382</v>
      </c>
      <c r="AP5" s="8">
        <f t="shared" si="3"/>
        <v>1.2934140769794407</v>
      </c>
      <c r="AQ5" s="8">
        <f>'30.06.2017'!AK5+'30.06.2017'!AL5</f>
        <v>3.2237584910384962</v>
      </c>
      <c r="AR5" s="8">
        <f>'30.06.2017'!P5+'30.06.2017'!R5+'30.06.2017'!AG5*1.2+'30.06.2017'!AH5*1.2</f>
        <v>3.5989347601150081</v>
      </c>
    </row>
    <row r="6" spans="1:44" s="36" customFormat="1" x14ac:dyDescent="0.25">
      <c r="A6" s="54" t="s">
        <v>79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 t="shared" si="10"/>
        <v>1.0879850019084398</v>
      </c>
      <c r="AJ6" s="8">
        <f t="shared" si="10"/>
        <v>0.86986213896834907</v>
      </c>
      <c r="AK6" s="8">
        <f t="shared" si="11"/>
        <v>0</v>
      </c>
      <c r="AL6" s="8">
        <f t="shared" si="12"/>
        <v>0</v>
      </c>
      <c r="AM6" s="35">
        <f t="shared" si="0"/>
        <v>0.90567816969397608</v>
      </c>
      <c r="AN6" s="35">
        <f t="shared" si="1"/>
        <v>0.72390883085724844</v>
      </c>
      <c r="AO6" s="35"/>
      <c r="AP6" s="35"/>
      <c r="AQ6" s="8">
        <f>'30.06.2017'!AK6+'30.06.2017'!AL6</f>
        <v>1.7897537421676106</v>
      </c>
      <c r="AR6" s="8">
        <f>'30.06.2017'!P6+'30.06.2017'!R6+'30.06.2017'!AG6*1.2+'30.06.2017'!AH6*1.2</f>
        <v>0</v>
      </c>
    </row>
    <row r="7" spans="1:44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 t="shared" ref="M7:P8" si="13">I7*1.2</f>
        <v>0.95910406086235145</v>
      </c>
      <c r="N7" s="8">
        <f t="shared" si="13"/>
        <v>0.96185727023546108</v>
      </c>
      <c r="O7" s="8">
        <f t="shared" si="13"/>
        <v>1.3192409751053764</v>
      </c>
      <c r="P7" s="8">
        <f t="shared" si="13"/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 t="shared" si="10"/>
        <v>0.95910406086235145</v>
      </c>
      <c r="AJ7" s="8">
        <f t="shared" si="10"/>
        <v>1.3192409751053764</v>
      </c>
      <c r="AK7" s="8">
        <f t="shared" si="11"/>
        <v>0.96185727023546108</v>
      </c>
      <c r="AL7" s="8">
        <f t="shared" si="12"/>
        <v>2.0358014191007703</v>
      </c>
      <c r="AM7" s="8">
        <f t="shared" si="0"/>
        <v>0.79925338405195956</v>
      </c>
      <c r="AN7" s="8">
        <f t="shared" si="1"/>
        <v>1.0993674792544803</v>
      </c>
      <c r="AO7" s="8">
        <f t="shared" si="2"/>
        <v>0.80154772519621764</v>
      </c>
      <c r="AP7" s="8">
        <f t="shared" si="3"/>
        <v>1.6965011825839753</v>
      </c>
      <c r="AQ7" s="8">
        <f>'30.06.2017'!AK7+'30.06.2017'!AL7</f>
        <v>2.612910876991716</v>
      </c>
      <c r="AR7" s="8">
        <f>'30.06.2017'!P7+'30.06.2017'!R7+'30.06.2017'!AG7*1.2+'30.06.2017'!AH7*1.2</f>
        <v>2.8201796305442253</v>
      </c>
    </row>
    <row r="8" spans="1:44" x14ac:dyDescent="0.25">
      <c r="A8" s="54" t="s">
        <v>112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R8/C8</f>
        <v>0.80154772519621764</v>
      </c>
      <c r="K8" s="7">
        <f>T8/E8</f>
        <v>1.0993674792544803</v>
      </c>
      <c r="L8" s="7">
        <f>U8/F8</f>
        <v>1.6965011825839753</v>
      </c>
      <c r="M8" s="8">
        <f t="shared" si="13"/>
        <v>0.95910406086235145</v>
      </c>
      <c r="N8" s="8">
        <f t="shared" si="13"/>
        <v>0.96185727023546108</v>
      </c>
      <c r="O8" s="8">
        <f t="shared" si="13"/>
        <v>1.3192409751053764</v>
      </c>
      <c r="P8" s="8">
        <f t="shared" si="13"/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 s="4">
        <f t="shared" ref="AC8" si="14">W8/B8</f>
        <v>0</v>
      </c>
      <c r="AD8" s="4">
        <f t="shared" ref="AD8" si="15">Z8/E8</f>
        <v>0</v>
      </c>
      <c r="AE8" s="4">
        <f t="shared" ref="AE8" si="16">(X8+Y8)/(C8+D8)</f>
        <v>0</v>
      </c>
      <c r="AF8" s="4">
        <f t="shared" ref="AF8" si="17">(AA8+AB8)/(F8+G8)</f>
        <v>0</v>
      </c>
      <c r="AG8" s="4">
        <f t="shared" ref="AG8" si="18">I8+AC8</f>
        <v>0.79925338405195956</v>
      </c>
      <c r="AH8" s="4">
        <f t="shared" ref="AH8" si="19">K8+AD8</f>
        <v>1.0993674792544803</v>
      </c>
      <c r="AI8" s="8">
        <f t="shared" ref="AI8" si="20">AG8*1.2</f>
        <v>0.95910406086235145</v>
      </c>
      <c r="AJ8" s="8">
        <f t="shared" ref="AJ8" si="21">AH8*1.2</f>
        <v>1.3192409751053764</v>
      </c>
      <c r="AK8" s="8">
        <f t="shared" ref="AK8" si="22">(J8+AE8)*1.2</f>
        <v>0.96185727023546108</v>
      </c>
      <c r="AL8" s="8">
        <f t="shared" ref="AL8" si="23">(AF8+L8)*1.2</f>
        <v>2.0358014191007703</v>
      </c>
      <c r="AM8" s="8">
        <f t="shared" ref="AM8" si="24">(Q8+W8)/B8</f>
        <v>0.79925338405195956</v>
      </c>
      <c r="AN8" s="8">
        <f t="shared" ref="AN8" si="25">(T8+Z8)/E8</f>
        <v>1.0993674792544803</v>
      </c>
      <c r="AO8" s="8">
        <f t="shared" ref="AO8" si="26">(R8+X8)/C8</f>
        <v>0.80154772519621764</v>
      </c>
      <c r="AP8" s="8">
        <f t="shared" ref="AP8" si="27">(U8+V8+AA8+AB8)/(F8+G8)</f>
        <v>1.6965011825839753</v>
      </c>
      <c r="AQ8" s="8">
        <f>'30.06.2017'!AK8+'30.06.2017'!AL8</f>
        <v>3.3452570056044832</v>
      </c>
      <c r="AR8" s="8">
        <f>'30.06.2017'!P8+'30.06.2017'!R8+'30.06.2017'!AG8*1.2+'30.06.2017'!AH8*1.2</f>
        <v>3.1634849785407724</v>
      </c>
    </row>
    <row r="9" spans="1:44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4">
        <v>1.05</v>
      </c>
      <c r="K9" s="4">
        <v>1.3</v>
      </c>
      <c r="L9" s="4">
        <v>1.56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4">
        <f t="shared" si="8"/>
        <v>0.88</v>
      </c>
      <c r="AH9" s="4">
        <f t="shared" si="9"/>
        <v>1.3</v>
      </c>
      <c r="AI9" s="8">
        <f t="shared" si="10"/>
        <v>1.056</v>
      </c>
      <c r="AJ9" s="8">
        <f t="shared" si="10"/>
        <v>1.56</v>
      </c>
      <c r="AK9" s="8">
        <f t="shared" si="11"/>
        <v>1.26</v>
      </c>
      <c r="AL9" s="8">
        <f t="shared" si="12"/>
        <v>1.8719999999999999</v>
      </c>
      <c r="AM9" s="8">
        <f t="shared" si="0"/>
        <v>0.88003251834997398</v>
      </c>
      <c r="AN9" s="8">
        <f t="shared" si="1"/>
        <v>1.2995790594155217</v>
      </c>
      <c r="AO9" s="8">
        <f t="shared" si="2"/>
        <v>1.0519376194565246</v>
      </c>
      <c r="AP9" s="8">
        <f t="shared" si="3"/>
        <v>1.5630771489392941</v>
      </c>
      <c r="AQ9" s="8">
        <f>'30.06.2017'!AK9+'30.06.2017'!AL9</f>
        <v>3.6</v>
      </c>
      <c r="AR9" s="8">
        <f>'30.06.2017'!P9+'30.06.2017'!R9+'30.06.2017'!AG9*1.2+'30.06.2017'!AH9*1.2</f>
        <v>3.9</v>
      </c>
    </row>
    <row r="10" spans="1:44" s="36" customFormat="1" x14ac:dyDescent="0.25">
      <c r="A10" s="54" t="s">
        <v>84</v>
      </c>
      <c r="B10" s="34">
        <v>12.874000000000001</v>
      </c>
      <c r="C10" s="34">
        <v>3.2320000000000002</v>
      </c>
      <c r="D10" s="34">
        <v>0</v>
      </c>
      <c r="E10" s="34">
        <v>12.874000000000001</v>
      </c>
      <c r="F10" s="34">
        <v>3.2320000000000002</v>
      </c>
      <c r="G10" s="34">
        <v>0</v>
      </c>
      <c r="H10" s="34">
        <v>44.454999999999998</v>
      </c>
      <c r="I10" s="34">
        <v>0.95</v>
      </c>
      <c r="J10" s="34">
        <v>0.95</v>
      </c>
      <c r="K10" s="34">
        <v>1.1299999999999999</v>
      </c>
      <c r="L10" s="34">
        <v>1.1299999999999999</v>
      </c>
      <c r="M10" s="34">
        <v>1.1399999999999999</v>
      </c>
      <c r="N10" s="34">
        <v>1.1399999999999999</v>
      </c>
      <c r="O10" s="34">
        <v>1.36</v>
      </c>
      <c r="P10" s="34">
        <v>1.36</v>
      </c>
      <c r="Q10" s="34">
        <v>9.3949999999999996</v>
      </c>
      <c r="R10" s="34">
        <v>2.911</v>
      </c>
      <c r="S10" s="34">
        <v>0</v>
      </c>
      <c r="T10" s="34">
        <v>15.593999999999999</v>
      </c>
      <c r="U10" s="34">
        <v>3.556</v>
      </c>
      <c r="V10" s="34">
        <v>9.2550000000000008</v>
      </c>
      <c r="W10" s="34"/>
      <c r="X10" s="34"/>
      <c r="Y10" s="34"/>
      <c r="Z10" s="34"/>
      <c r="AA10" s="34"/>
      <c r="AB10" s="34"/>
      <c r="AC10" s="34">
        <f t="shared" si="4"/>
        <v>0</v>
      </c>
      <c r="AD10" s="34">
        <f t="shared" si="5"/>
        <v>0</v>
      </c>
      <c r="AE10" s="34">
        <f t="shared" si="6"/>
        <v>0</v>
      </c>
      <c r="AF10" s="34">
        <f t="shared" si="7"/>
        <v>0</v>
      </c>
      <c r="AG10" s="4">
        <f t="shared" si="8"/>
        <v>0.95</v>
      </c>
      <c r="AH10" s="4">
        <f t="shared" si="9"/>
        <v>1.1299999999999999</v>
      </c>
      <c r="AI10" s="8">
        <f t="shared" si="10"/>
        <v>1.1399999999999999</v>
      </c>
      <c r="AJ10" s="8">
        <f t="shared" si="10"/>
        <v>1.3559999999999999</v>
      </c>
      <c r="AK10" s="8">
        <f t="shared" si="11"/>
        <v>1.1399999999999999</v>
      </c>
      <c r="AL10" s="8">
        <f t="shared" si="12"/>
        <v>1.3559999999999999</v>
      </c>
      <c r="AM10" s="35">
        <f t="shared" si="0"/>
        <v>0.72976541867329492</v>
      </c>
      <c r="AN10" s="35">
        <f t="shared" si="1"/>
        <v>1.2112785459064781</v>
      </c>
      <c r="AO10" s="35">
        <f t="shared" si="2"/>
        <v>0.90068069306930687</v>
      </c>
      <c r="AP10" s="35">
        <f t="shared" si="3"/>
        <v>3.9637995049504946</v>
      </c>
      <c r="AQ10" s="8">
        <f>'30.06.2017'!AK10+'30.06.2017'!AL10</f>
        <v>2.4935999999999998</v>
      </c>
      <c r="AR10" s="8">
        <f>'30.06.2017'!P10+'30.06.2017'!R10+'30.06.2017'!AG10*1.2+'30.06.2017'!AH10*1.2</f>
        <v>2.5</v>
      </c>
    </row>
    <row r="11" spans="1:44" x14ac:dyDescent="0.25">
      <c r="A11" s="54" t="s">
        <v>86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4">
        <v>0.71</v>
      </c>
      <c r="K11" s="4">
        <v>0.8</v>
      </c>
      <c r="L11" s="4">
        <v>0.84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1.0967769959169489E-2</v>
      </c>
      <c r="AD11" s="4">
        <f t="shared" si="5"/>
        <v>0</v>
      </c>
      <c r="AE11" s="4">
        <f t="shared" si="6"/>
        <v>0.10334020974245813</v>
      </c>
      <c r="AF11" s="4">
        <f t="shared" si="7"/>
        <v>0</v>
      </c>
      <c r="AG11" s="4">
        <f t="shared" si="8"/>
        <v>0.62096776995916947</v>
      </c>
      <c r="AH11" s="4">
        <f t="shared" si="9"/>
        <v>0.8</v>
      </c>
      <c r="AI11" s="8">
        <f t="shared" si="10"/>
        <v>0.74516132395100332</v>
      </c>
      <c r="AJ11" s="8">
        <f t="shared" si="10"/>
        <v>0.96</v>
      </c>
      <c r="AK11" s="8">
        <f t="shared" si="11"/>
        <v>0.97600825169094974</v>
      </c>
      <c r="AL11" s="8">
        <f t="shared" si="12"/>
        <v>1.008</v>
      </c>
      <c r="AM11" s="8">
        <f t="shared" si="0"/>
        <v>0.61889388411085056</v>
      </c>
      <c r="AN11" s="8">
        <f t="shared" si="1"/>
        <v>0.79558602983379723</v>
      </c>
      <c r="AO11" s="8">
        <f t="shared" si="2"/>
        <v>0.81573140314685566</v>
      </c>
      <c r="AP11" s="8">
        <f t="shared" si="3"/>
        <v>0.84199271802577591</v>
      </c>
      <c r="AQ11" s="8">
        <f>'30.06.2017'!AK11+'30.06.2017'!AL11</f>
        <v>2.3340000000000001</v>
      </c>
      <c r="AR11" s="8">
        <f>'30.06.2017'!P11+'30.06.2017'!R11+'30.06.2017'!AG11*1.2+'30.06.2017'!AH11*1.2</f>
        <v>2.7239348718958176</v>
      </c>
    </row>
    <row r="12" spans="1:44" x14ac:dyDescent="0.25">
      <c r="A12" s="54" t="s">
        <v>85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4">
        <v>0.98</v>
      </c>
      <c r="K12" s="4">
        <v>1.3</v>
      </c>
      <c r="L12" s="4">
        <v>1.3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29.277999999999999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4">
        <f t="shared" si="8"/>
        <v>0.98</v>
      </c>
      <c r="AH12" s="4">
        <f t="shared" si="9"/>
        <v>1.3</v>
      </c>
      <c r="AI12" s="8">
        <f t="shared" si="10"/>
        <v>1.1759999999999999</v>
      </c>
      <c r="AJ12" s="8">
        <f t="shared" si="10"/>
        <v>1.56</v>
      </c>
      <c r="AK12" s="8">
        <f t="shared" si="11"/>
        <v>1.1759999999999999</v>
      </c>
      <c r="AL12" s="8">
        <f t="shared" si="12"/>
        <v>1.56</v>
      </c>
      <c r="AM12" s="8">
        <f t="shared" si="0"/>
        <v>0.97989817704056492</v>
      </c>
      <c r="AN12" s="8">
        <f t="shared" si="1"/>
        <v>1.299988393108823</v>
      </c>
      <c r="AO12" s="8">
        <f t="shared" si="2"/>
        <v>0.98074142916150364</v>
      </c>
      <c r="AP12" s="8">
        <f t="shared" si="3"/>
        <v>1.2678339818417639</v>
      </c>
      <c r="AQ12" s="8">
        <f>'30.06.2017'!AK12+'30.06.2017'!AL12</f>
        <v>3.2039999999999997</v>
      </c>
      <c r="AR12" s="8">
        <f>'30.06.2017'!P12+'30.06.2017'!R12+'30.06.2017'!AG12*1.2+'30.06.2017'!AH12*1.2</f>
        <v>3.2039999999999997</v>
      </c>
    </row>
    <row r="13" spans="1:44" s="36" customFormat="1" x14ac:dyDescent="0.25">
      <c r="A13" s="54" t="s">
        <v>20</v>
      </c>
      <c r="B13" s="34">
        <v>36.872999999999998</v>
      </c>
      <c r="C13" s="34">
        <v>11.788</v>
      </c>
      <c r="D13" s="34">
        <v>0</v>
      </c>
      <c r="E13" s="34">
        <v>36.313000000000002</v>
      </c>
      <c r="F13" s="34">
        <v>7.87</v>
      </c>
      <c r="G13" s="34">
        <v>0</v>
      </c>
      <c r="H13" s="34"/>
      <c r="I13" s="34">
        <v>0.8</v>
      </c>
      <c r="J13" s="34">
        <v>0.8</v>
      </c>
      <c r="K13" s="34">
        <v>1.6</v>
      </c>
      <c r="L13" s="34">
        <v>1.6</v>
      </c>
      <c r="M13" s="34">
        <v>0.96</v>
      </c>
      <c r="N13" s="34">
        <v>0.96</v>
      </c>
      <c r="O13" s="34">
        <v>1.92</v>
      </c>
      <c r="P13" s="34">
        <v>1.92</v>
      </c>
      <c r="Q13" s="34">
        <v>25.811</v>
      </c>
      <c r="R13" s="34">
        <v>8.2520000000000007</v>
      </c>
      <c r="S13" s="34">
        <v>0</v>
      </c>
      <c r="T13" s="34">
        <v>53.38</v>
      </c>
      <c r="U13" s="34">
        <v>11.569000000000001</v>
      </c>
      <c r="V13" s="34"/>
      <c r="W13" s="34"/>
      <c r="X13" s="34"/>
      <c r="Y13" s="34"/>
      <c r="Z13" s="34"/>
      <c r="AA13" s="34"/>
      <c r="AB13" s="34"/>
      <c r="AC13" s="34">
        <f t="shared" si="4"/>
        <v>0</v>
      </c>
      <c r="AD13" s="34">
        <f t="shared" si="5"/>
        <v>0</v>
      </c>
      <c r="AE13" s="34">
        <f t="shared" si="6"/>
        <v>0</v>
      </c>
      <c r="AF13" s="34">
        <f t="shared" si="7"/>
        <v>0</v>
      </c>
      <c r="AG13" s="4">
        <f t="shared" si="8"/>
        <v>0.8</v>
      </c>
      <c r="AH13" s="4">
        <f t="shared" si="9"/>
        <v>1.6</v>
      </c>
      <c r="AI13" s="8">
        <f t="shared" si="10"/>
        <v>0.96</v>
      </c>
      <c r="AJ13" s="8">
        <f t="shared" si="10"/>
        <v>1.92</v>
      </c>
      <c r="AK13" s="8">
        <f t="shared" si="11"/>
        <v>0.96</v>
      </c>
      <c r="AL13" s="8">
        <f t="shared" si="12"/>
        <v>1.92</v>
      </c>
      <c r="AM13" s="35">
        <f t="shared" si="0"/>
        <v>0.69999728798850114</v>
      </c>
      <c r="AN13" s="35">
        <f t="shared" si="1"/>
        <v>1.4699969707818137</v>
      </c>
      <c r="AO13" s="35">
        <f t="shared" si="2"/>
        <v>0.70003393281303028</v>
      </c>
      <c r="AP13" s="35">
        <f t="shared" si="3"/>
        <v>1.470012706480305</v>
      </c>
      <c r="AQ13" s="8">
        <f>'30.06.2017'!AK13+'30.06.2017'!AL13</f>
        <v>3.1512000000000002</v>
      </c>
      <c r="AR13" s="8">
        <f>'30.06.2017'!P13+'30.06.2017'!R13+'30.06.2017'!AG13*1.2+'30.06.2017'!AH13*1.2</f>
        <v>3.1500000000000004</v>
      </c>
    </row>
    <row r="14" spans="1:44" x14ac:dyDescent="0.25">
      <c r="A14" s="54" t="s">
        <v>50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4">
        <v>1.21</v>
      </c>
      <c r="K14" s="4">
        <v>1.3</v>
      </c>
      <c r="L14" s="4">
        <v>1.33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 s="4">
        <f t="shared" si="4"/>
        <v>0</v>
      </c>
      <c r="AD14" s="4">
        <f t="shared" si="5"/>
        <v>0</v>
      </c>
      <c r="AE14" s="4">
        <f t="shared" si="6"/>
        <v>0</v>
      </c>
      <c r="AF14" s="4">
        <f t="shared" si="7"/>
        <v>0</v>
      </c>
      <c r="AG14" s="4">
        <f t="shared" si="8"/>
        <v>1.1499999999999999</v>
      </c>
      <c r="AH14" s="4">
        <f t="shared" si="9"/>
        <v>1.3</v>
      </c>
      <c r="AI14" s="8">
        <f t="shared" si="10"/>
        <v>1.38</v>
      </c>
      <c r="AJ14" s="8">
        <f t="shared" si="10"/>
        <v>1.56</v>
      </c>
      <c r="AK14" s="8">
        <f t="shared" si="11"/>
        <v>1.452</v>
      </c>
      <c r="AL14" s="8">
        <f t="shared" si="12"/>
        <v>1.5960000000000001</v>
      </c>
      <c r="AM14" s="8">
        <f t="shared" si="0"/>
        <v>1.1520338946782789</v>
      </c>
      <c r="AN14" s="8">
        <f t="shared" si="1"/>
        <v>1.3016703656114941</v>
      </c>
      <c r="AO14" s="8">
        <f t="shared" si="2"/>
        <v>1.2099607267705321</v>
      </c>
      <c r="AP14" s="8">
        <f t="shared" si="3"/>
        <v>1.3286790266512165</v>
      </c>
      <c r="AQ14" s="8">
        <f>'30.06.2017'!AK14+'30.06.2017'!AL14</f>
        <v>3.51</v>
      </c>
      <c r="AR14" s="8">
        <f>'30.06.2017'!P14+'30.06.2017'!R14+'30.06.2017'!AG14*1.2+'30.06.2017'!AH14*1.2</f>
        <v>3.6179999999999999</v>
      </c>
    </row>
    <row r="15" spans="1:44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/>
      <c r="AJ15" s="8"/>
      <c r="AK15" s="8"/>
      <c r="AL15" s="8"/>
      <c r="AM15" s="8"/>
      <c r="AN15" s="8"/>
      <c r="AO15" s="8"/>
      <c r="AP15" s="8"/>
      <c r="AQ15" s="8">
        <f>'30.06.2017'!AK15+'30.06.2017'!AL15</f>
        <v>4.2780000000000005</v>
      </c>
      <c r="AR15" s="8">
        <f>'30.06.2017'!P15+'30.06.2017'!R15+'30.06.2017'!AG15*1.2+'30.06.2017'!AH15*1.2</f>
        <v>4.2780000000000005</v>
      </c>
    </row>
    <row r="16" spans="1:44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4">
        <v>0.88</v>
      </c>
      <c r="K16" s="4">
        <v>0.91</v>
      </c>
      <c r="L16" s="4">
        <v>0.91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 s="4">
        <f t="shared" si="4"/>
        <v>0.11849604637715984</v>
      </c>
      <c r="AD16" s="4">
        <f t="shared" si="5"/>
        <v>0.11882713454940048</v>
      </c>
      <c r="AE16" s="4">
        <f t="shared" si="6"/>
        <v>7.8722718617255022E-2</v>
      </c>
      <c r="AF16" s="4">
        <f t="shared" si="7"/>
        <v>6.5533099571828804E-2</v>
      </c>
      <c r="AG16" s="4">
        <f t="shared" si="8"/>
        <v>0.99849604637715983</v>
      </c>
      <c r="AH16" s="4">
        <f t="shared" si="9"/>
        <v>1.0288271345494004</v>
      </c>
      <c r="AI16" s="8">
        <f t="shared" si="10"/>
        <v>1.1981952556525917</v>
      </c>
      <c r="AJ16" s="8">
        <f t="shared" si="10"/>
        <v>1.2345925614592805</v>
      </c>
      <c r="AK16" s="8">
        <f t="shared" si="11"/>
        <v>1.150467262340706</v>
      </c>
      <c r="AL16" s="8">
        <f t="shared" si="12"/>
        <v>1.1706397194861946</v>
      </c>
      <c r="AM16" s="8">
        <f t="shared" si="0"/>
        <v>0.99849814896860367</v>
      </c>
      <c r="AN16" s="8">
        <f t="shared" si="1"/>
        <v>1.0288065780725819</v>
      </c>
      <c r="AO16" s="8">
        <f t="shared" si="2"/>
        <v>0.95872857770616671</v>
      </c>
      <c r="AP16" s="8">
        <f t="shared" si="3"/>
        <v>0.97554666713653904</v>
      </c>
      <c r="AQ16" s="8">
        <f>'30.06.2017'!AK16+'30.06.2017'!AL16</f>
        <v>2.9880000000000004</v>
      </c>
      <c r="AR16" s="8">
        <f>'30.06.2017'!P16+'30.06.2017'!R16+'30.06.2017'!AG16*1.2+'30.06.2017'!AH16*1.2</f>
        <v>2.988</v>
      </c>
    </row>
    <row r="17" spans="1:44" s="36" customFormat="1" x14ac:dyDescent="0.25">
      <c r="A17" s="54" t="s">
        <v>22</v>
      </c>
      <c r="B17" s="34">
        <v>48.48</v>
      </c>
      <c r="C17" s="34">
        <v>6.8789999999999996</v>
      </c>
      <c r="D17" s="34">
        <v>7.4999999999999997E-2</v>
      </c>
      <c r="E17" s="34">
        <v>46.804000000000002</v>
      </c>
      <c r="F17" s="34">
        <v>4.7789999999999999</v>
      </c>
      <c r="G17" s="34"/>
      <c r="H17" s="34"/>
      <c r="I17" s="34">
        <v>1.1399999999999999</v>
      </c>
      <c r="J17" s="34">
        <v>1.68</v>
      </c>
      <c r="K17" s="34">
        <v>1.68</v>
      </c>
      <c r="L17" s="34">
        <v>2.71</v>
      </c>
      <c r="M17" s="34">
        <v>1.3680000000000001</v>
      </c>
      <c r="N17" s="34">
        <v>2.016</v>
      </c>
      <c r="O17" s="34">
        <v>2.016</v>
      </c>
      <c r="P17" s="34">
        <v>3.2519999999999998</v>
      </c>
      <c r="Q17" s="34">
        <v>55.267000000000003</v>
      </c>
      <c r="R17" s="34">
        <v>11.557</v>
      </c>
      <c r="S17" s="34">
        <v>0.126</v>
      </c>
      <c r="T17" s="34">
        <v>78.631</v>
      </c>
      <c r="U17" s="34">
        <v>12.951000000000001</v>
      </c>
      <c r="V17" s="34">
        <v>0</v>
      </c>
      <c r="W17" s="34">
        <v>7.694</v>
      </c>
      <c r="X17" s="34">
        <v>0.33</v>
      </c>
      <c r="Y17" s="34">
        <v>1.9E-2</v>
      </c>
      <c r="Z17" s="34">
        <v>0</v>
      </c>
      <c r="AA17" s="34">
        <v>0</v>
      </c>
      <c r="AB17" s="34">
        <v>0</v>
      </c>
      <c r="AC17" s="34">
        <f t="shared" si="4"/>
        <v>0.15870462046204623</v>
      </c>
      <c r="AD17" s="34">
        <f t="shared" si="5"/>
        <v>0</v>
      </c>
      <c r="AE17" s="34">
        <f t="shared" si="6"/>
        <v>5.0186942766752951E-2</v>
      </c>
      <c r="AF17" s="34">
        <f t="shared" si="7"/>
        <v>0</v>
      </c>
      <c r="AG17" s="4">
        <f t="shared" si="8"/>
        <v>1.298704620462046</v>
      </c>
      <c r="AH17" s="4">
        <f t="shared" si="9"/>
        <v>1.68</v>
      </c>
      <c r="AI17" s="8">
        <f t="shared" si="10"/>
        <v>1.5584455445544552</v>
      </c>
      <c r="AJ17" s="8">
        <f t="shared" si="10"/>
        <v>2.016</v>
      </c>
      <c r="AK17" s="8">
        <f t="shared" si="11"/>
        <v>2.0762243313201032</v>
      </c>
      <c r="AL17" s="8">
        <f t="shared" si="12"/>
        <v>3.2519999999999998</v>
      </c>
      <c r="AM17" s="35">
        <f t="shared" si="0"/>
        <v>1.2987004950495051</v>
      </c>
      <c r="AN17" s="35">
        <f t="shared" si="1"/>
        <v>1.6800059823946671</v>
      </c>
      <c r="AO17" s="35">
        <f t="shared" si="2"/>
        <v>1.7280127925570579</v>
      </c>
      <c r="AP17" s="35">
        <f t="shared" si="3"/>
        <v>2.7099811676082863</v>
      </c>
      <c r="AQ17" s="8">
        <f>'30.06.2017'!AK17+'30.06.2017'!AL17</f>
        <v>3.9511447992231679</v>
      </c>
      <c r="AR17" s="8">
        <f>'30.06.2017'!P17+'30.06.2017'!R17+'30.06.2017'!AG17*1.2+'30.06.2017'!AH17*1.2</f>
        <v>5.5605307599517486</v>
      </c>
    </row>
    <row r="18" spans="1:44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4">
        <v>0.84</v>
      </c>
      <c r="K18" s="4">
        <v>1.03</v>
      </c>
      <c r="L18" s="4">
        <v>0.84</v>
      </c>
      <c r="M18" s="4">
        <f>I18*1.2</f>
        <v>1.236</v>
      </c>
      <c r="N18" s="4">
        <f>J18*1.2</f>
        <v>1.008</v>
      </c>
      <c r="O18" s="4">
        <f>K18*1.2</f>
        <v>1.236</v>
      </c>
      <c r="P18" s="4">
        <f>L18*1.2</f>
        <v>1.008</v>
      </c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>
        <v>0.84299999999999997</v>
      </c>
      <c r="AB18" s="4"/>
      <c r="AC18" s="4">
        <f t="shared" si="4"/>
        <v>6.9620980531868437E-2</v>
      </c>
      <c r="AD18" s="4">
        <f t="shared" si="5"/>
        <v>3.5452454816255349E-2</v>
      </c>
      <c r="AE18" s="4">
        <f t="shared" si="6"/>
        <v>6.6647452986526398E-2</v>
      </c>
      <c r="AF18" s="4">
        <f t="shared" si="7"/>
        <v>7.6448716786070556E-2</v>
      </c>
      <c r="AG18" s="4">
        <f t="shared" si="8"/>
        <v>1.0996209805318684</v>
      </c>
      <c r="AH18" s="4">
        <f t="shared" si="9"/>
        <v>1.0654524548162554</v>
      </c>
      <c r="AI18" s="8">
        <f t="shared" si="10"/>
        <v>1.319545176638242</v>
      </c>
      <c r="AJ18" s="8">
        <f t="shared" si="10"/>
        <v>1.2785429457795063</v>
      </c>
      <c r="AK18" s="8">
        <f t="shared" si="11"/>
        <v>1.0879769435838316</v>
      </c>
      <c r="AL18" s="8">
        <f t="shared" si="12"/>
        <v>1.0997384601432847</v>
      </c>
      <c r="AM18" s="8">
        <f t="shared" si="0"/>
        <v>0.51169926678465538</v>
      </c>
      <c r="AN18" s="8">
        <f t="shared" si="1"/>
        <v>1.0327977651216991</v>
      </c>
      <c r="AO18" s="8">
        <f t="shared" si="2"/>
        <v>0.87509244802366659</v>
      </c>
      <c r="AP18" s="8">
        <f t="shared" si="3"/>
        <v>0.86832320667452612</v>
      </c>
      <c r="AQ18" s="8">
        <f>'30.06.2017'!AK18+'30.06.2017'!AL18</f>
        <v>3.8279999999999994</v>
      </c>
      <c r="AR18" s="8">
        <f>'30.06.2017'!P18+'30.06.2017'!R18+'30.06.2017'!AG18*1.2+'30.06.2017'!AH18*1.2</f>
        <v>4.4039999999999999</v>
      </c>
    </row>
    <row r="19" spans="1:44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4">
        <v>1.06</v>
      </c>
      <c r="K19" s="4">
        <v>1.64</v>
      </c>
      <c r="L19" s="4">
        <v>1.97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4"/>
        <v>0</v>
      </c>
      <c r="AD19" s="4">
        <f t="shared" si="5"/>
        <v>0</v>
      </c>
      <c r="AE19" s="4">
        <f t="shared" si="6"/>
        <v>0</v>
      </c>
      <c r="AF19" s="4">
        <f t="shared" si="7"/>
        <v>0</v>
      </c>
      <c r="AG19" s="4">
        <f t="shared" si="8"/>
        <v>0.88</v>
      </c>
      <c r="AH19" s="4">
        <f t="shared" si="9"/>
        <v>1.64</v>
      </c>
      <c r="AI19" s="8">
        <f t="shared" si="10"/>
        <v>1.056</v>
      </c>
      <c r="AJ19" s="8">
        <f t="shared" si="10"/>
        <v>1.9679999999999997</v>
      </c>
      <c r="AK19" s="8">
        <f t="shared" si="11"/>
        <v>1.272</v>
      </c>
      <c r="AL19" s="8">
        <f t="shared" si="12"/>
        <v>2.3639999999999999</v>
      </c>
      <c r="AM19" s="8">
        <f t="shared" si="0"/>
        <v>0.87942701671976364</v>
      </c>
      <c r="AN19" s="8">
        <f t="shared" si="1"/>
        <v>1.639238711141366</v>
      </c>
      <c r="AO19" s="8">
        <f t="shared" si="2"/>
        <v>1.0438565051643804</v>
      </c>
      <c r="AP19" s="8">
        <f t="shared" si="3"/>
        <v>1.8885325850953669</v>
      </c>
      <c r="AQ19" s="8">
        <f>'30.06.2017'!AK19+'30.06.2017'!AL19</f>
        <v>4.0329572876165276</v>
      </c>
      <c r="AR19" s="8">
        <f>'30.06.2017'!P19+'30.06.2017'!R19+'30.06.2017'!AG19*1.2+'30.06.2017'!AH19*1.2</f>
        <v>4.0347053988873531</v>
      </c>
    </row>
    <row r="20" spans="1:44" s="36" customFormat="1" x14ac:dyDescent="0.25">
      <c r="A20" s="54" t="s">
        <v>82</v>
      </c>
      <c r="B20" s="34">
        <v>41.515999999999998</v>
      </c>
      <c r="C20" s="34">
        <v>14.92</v>
      </c>
      <c r="D20" s="34">
        <v>0</v>
      </c>
      <c r="E20" s="34">
        <v>38.89</v>
      </c>
      <c r="F20" s="34">
        <v>13.564</v>
      </c>
      <c r="G20" s="34">
        <v>0</v>
      </c>
      <c r="H20" s="34"/>
      <c r="I20" s="34">
        <v>1</v>
      </c>
      <c r="J20" s="34">
        <v>1</v>
      </c>
      <c r="K20" s="34">
        <v>2.08</v>
      </c>
      <c r="L20" s="34">
        <v>2.08</v>
      </c>
      <c r="M20" s="34">
        <v>1.2</v>
      </c>
      <c r="N20" s="34">
        <v>1.2</v>
      </c>
      <c r="O20" s="34">
        <v>2.496</v>
      </c>
      <c r="P20" s="34">
        <v>2.496</v>
      </c>
      <c r="Q20" s="34">
        <v>40.279000000000003</v>
      </c>
      <c r="R20" s="34">
        <v>14.988</v>
      </c>
      <c r="S20" s="34">
        <v>0</v>
      </c>
      <c r="T20" s="34">
        <v>80.891000000000005</v>
      </c>
      <c r="U20" s="34">
        <v>28.213000000000001</v>
      </c>
      <c r="V20" s="34">
        <v>0</v>
      </c>
      <c r="W20" s="34">
        <v>4.5049999999999999</v>
      </c>
      <c r="X20" s="34">
        <v>1.718</v>
      </c>
      <c r="Y20" s="34">
        <v>0</v>
      </c>
      <c r="Z20" s="34">
        <v>6.2770000000000001</v>
      </c>
      <c r="AA20" s="34">
        <v>2.1869999999999998</v>
      </c>
      <c r="AB20" s="34">
        <v>0</v>
      </c>
      <c r="AC20" s="34">
        <f t="shared" si="4"/>
        <v>0.1085123807688602</v>
      </c>
      <c r="AD20" s="34">
        <f t="shared" si="5"/>
        <v>0.16140395988686038</v>
      </c>
      <c r="AE20" s="34">
        <f t="shared" si="6"/>
        <v>0.11514745308310992</v>
      </c>
      <c r="AF20" s="34">
        <f t="shared" si="7"/>
        <v>0.16123562370982009</v>
      </c>
      <c r="AG20" s="4">
        <f t="shared" si="8"/>
        <v>1.1085123807688602</v>
      </c>
      <c r="AH20" s="4">
        <f t="shared" si="9"/>
        <v>2.2414039598868603</v>
      </c>
      <c r="AI20" s="8">
        <f t="shared" si="10"/>
        <v>1.3302148569226322</v>
      </c>
      <c r="AJ20" s="8">
        <f t="shared" si="10"/>
        <v>2.6896847518642324</v>
      </c>
      <c r="AK20" s="8">
        <f t="shared" si="11"/>
        <v>1.3381769436997319</v>
      </c>
      <c r="AL20" s="8">
        <f t="shared" si="12"/>
        <v>2.6894827484517845</v>
      </c>
      <c r="AM20" s="35">
        <f t="shared" si="0"/>
        <v>1.0787166393679548</v>
      </c>
      <c r="AN20" s="35">
        <f t="shared" si="1"/>
        <v>2.2413988171766523</v>
      </c>
      <c r="AO20" s="35">
        <f t="shared" si="2"/>
        <v>1.11970509383378</v>
      </c>
      <c r="AP20" s="35">
        <f t="shared" si="3"/>
        <v>2.2412267767620171</v>
      </c>
      <c r="AQ20" s="8">
        <f>'30.06.2017'!AK20+'30.06.2017'!AL20</f>
        <v>4.1591326434899134</v>
      </c>
      <c r="AR20" s="8">
        <f>'30.06.2017'!P20+'30.06.2017'!R20+'30.06.2017'!AG20*1.2+'30.06.2017'!AH20*1.2</f>
        <v>4.0226848890541715</v>
      </c>
    </row>
    <row r="21" spans="1:44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>
        <f t="shared" si="8"/>
        <v>0</v>
      </c>
      <c r="AH21" s="4">
        <f t="shared" si="9"/>
        <v>0</v>
      </c>
      <c r="AI21" s="8">
        <f t="shared" si="10"/>
        <v>0</v>
      </c>
      <c r="AJ21" s="8">
        <f t="shared" si="10"/>
        <v>0</v>
      </c>
      <c r="AK21" s="8">
        <f t="shared" si="11"/>
        <v>0</v>
      </c>
      <c r="AL21" s="8">
        <f t="shared" si="12"/>
        <v>0</v>
      </c>
      <c r="AM21" s="8"/>
      <c r="AN21" s="8"/>
      <c r="AO21" s="8"/>
      <c r="AP21" s="8"/>
      <c r="AQ21" s="8">
        <f>'30.06.2017'!AK21+'30.06.2017'!AL21</f>
        <v>3.127728376814042</v>
      </c>
      <c r="AR21" s="8">
        <f>'30.06.2017'!P21+'30.06.2017'!R21+'30.06.2017'!AG21*1.2+'30.06.2017'!AH21*1.2</f>
        <v>3.7613204362599393</v>
      </c>
    </row>
    <row r="22" spans="1:44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R22/C22</f>
        <v>0.94025494872921966</v>
      </c>
      <c r="K22" s="7">
        <f>T22/E22</f>
        <v>1.6651235270605973</v>
      </c>
      <c r="L22" s="7">
        <f>U22/F22</f>
        <v>2.1628588419743742</v>
      </c>
      <c r="M22" s="8">
        <f>I22*1.2</f>
        <v>1.0533287438244108</v>
      </c>
      <c r="N22" s="8">
        <f>J22*1.2</f>
        <v>1.1283059384750636</v>
      </c>
      <c r="O22" s="8">
        <f>K22*1.2</f>
        <v>1.9981482324727167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 s="4">
        <f t="shared" si="4"/>
        <v>5.9174293350611491E-3</v>
      </c>
      <c r="AD22" s="4">
        <f t="shared" si="5"/>
        <v>5.889227873654812E-3</v>
      </c>
      <c r="AE22" s="4">
        <f t="shared" si="6"/>
        <v>1.4628205774898577E-3</v>
      </c>
      <c r="AF22" s="4">
        <f t="shared" si="7"/>
        <v>9.4609936746499425E-4</v>
      </c>
      <c r="AG22" s="4">
        <f t="shared" si="8"/>
        <v>0.88369138252207013</v>
      </c>
      <c r="AH22" s="4">
        <f t="shared" si="9"/>
        <v>1.6710127549342522</v>
      </c>
      <c r="AI22" s="8">
        <f t="shared" si="10"/>
        <v>1.0604296590264841</v>
      </c>
      <c r="AJ22" s="8">
        <f t="shared" si="10"/>
        <v>2.0052153059211024</v>
      </c>
      <c r="AK22" s="8">
        <f t="shared" si="11"/>
        <v>1.1300613231680514</v>
      </c>
      <c r="AL22" s="8">
        <f t="shared" si="12"/>
        <v>2.5965659296102066</v>
      </c>
      <c r="AM22" s="8">
        <f t="shared" si="0"/>
        <v>0.88369138252207025</v>
      </c>
      <c r="AN22" s="8">
        <f t="shared" si="1"/>
        <v>1.6710127549342522</v>
      </c>
      <c r="AO22" s="8">
        <f t="shared" si="2"/>
        <v>0.94171776930670958</v>
      </c>
      <c r="AP22" s="8">
        <f t="shared" si="3"/>
        <v>2.1638049413418394</v>
      </c>
      <c r="AQ22" s="8">
        <f>'30.06.2017'!AK22+'30.06.2017'!AL22</f>
        <v>3.8159999999999998</v>
      </c>
      <c r="AR22" s="8">
        <f>'30.06.2017'!P22+'30.06.2017'!R22+'30.06.2017'!AG22*1.2+'30.06.2017'!AH22*1.2</f>
        <v>3.8159999999999998</v>
      </c>
    </row>
    <row r="23" spans="1:44" s="36" customFormat="1" x14ac:dyDescent="0.25">
      <c r="A23" s="54" t="s">
        <v>27</v>
      </c>
      <c r="B23" s="34">
        <v>27.053999999999998</v>
      </c>
      <c r="C23" s="34">
        <v>8.9260000000000002</v>
      </c>
      <c r="D23" s="34">
        <v>0</v>
      </c>
      <c r="E23" s="34">
        <v>24.202999999999999</v>
      </c>
      <c r="F23" s="34">
        <v>3.0680000000000001</v>
      </c>
      <c r="G23" s="34">
        <v>0</v>
      </c>
      <c r="H23" s="34"/>
      <c r="I23" s="34">
        <v>0.8</v>
      </c>
      <c r="J23" s="34">
        <v>0.8</v>
      </c>
      <c r="K23" s="34">
        <v>1.1399999999999999</v>
      </c>
      <c r="L23" s="34">
        <v>1.1399999999999999</v>
      </c>
      <c r="M23" s="34">
        <v>0.96</v>
      </c>
      <c r="N23" s="34">
        <v>0.96</v>
      </c>
      <c r="O23" s="34">
        <v>1.37</v>
      </c>
      <c r="P23" s="34">
        <v>1.37</v>
      </c>
      <c r="Q23" s="34">
        <v>20.622</v>
      </c>
      <c r="R23" s="34">
        <v>8.1769999999999996</v>
      </c>
      <c r="S23" s="34">
        <v>0</v>
      </c>
      <c r="T23" s="34">
        <v>26.148</v>
      </c>
      <c r="U23" s="34">
        <v>4.976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f t="shared" si="4"/>
        <v>0</v>
      </c>
      <c r="AD23" s="34">
        <f t="shared" si="5"/>
        <v>0</v>
      </c>
      <c r="AE23" s="34">
        <f t="shared" si="6"/>
        <v>0</v>
      </c>
      <c r="AF23" s="34">
        <f t="shared" si="7"/>
        <v>0</v>
      </c>
      <c r="AG23" s="4">
        <f t="shared" si="8"/>
        <v>0.8</v>
      </c>
      <c r="AH23" s="4">
        <f t="shared" si="9"/>
        <v>1.1399999999999999</v>
      </c>
      <c r="AI23" s="8">
        <f t="shared" si="10"/>
        <v>0.96</v>
      </c>
      <c r="AJ23" s="8">
        <f t="shared" si="10"/>
        <v>1.3679999999999999</v>
      </c>
      <c r="AK23" s="8">
        <f t="shared" si="11"/>
        <v>0.96</v>
      </c>
      <c r="AL23" s="8">
        <f t="shared" si="12"/>
        <v>1.3679999999999999</v>
      </c>
      <c r="AM23" s="35">
        <f t="shared" si="0"/>
        <v>0.76225327123530717</v>
      </c>
      <c r="AN23" s="35">
        <f t="shared" si="1"/>
        <v>1.0803619386026526</v>
      </c>
      <c r="AO23" s="35">
        <f t="shared" si="2"/>
        <v>0.9160878332959892</v>
      </c>
      <c r="AP23" s="35">
        <f t="shared" si="3"/>
        <v>1.621903520208605</v>
      </c>
      <c r="AQ23" s="8">
        <f>'30.06.2017'!AK23+'30.06.2017'!AL23</f>
        <v>3.6</v>
      </c>
      <c r="AR23" s="8">
        <f>'30.06.2017'!P23+'30.06.2017'!R23+'30.06.2017'!AG23*1.2+'30.06.2017'!AH23*1.2</f>
        <v>3.6</v>
      </c>
    </row>
    <row r="24" spans="1:44" x14ac:dyDescent="0.25">
      <c r="A24" s="54" t="s">
        <v>44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4">
        <v>1.1100000000000001</v>
      </c>
      <c r="K24" s="4">
        <v>1.42</v>
      </c>
      <c r="L24" s="4">
        <v>1.42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4">
        <f t="shared" si="8"/>
        <v>1.1100000000000001</v>
      </c>
      <c r="AH24" s="4">
        <f t="shared" si="9"/>
        <v>1.42</v>
      </c>
      <c r="AI24" s="8">
        <f t="shared" si="10"/>
        <v>1.3320000000000001</v>
      </c>
      <c r="AJ24" s="8">
        <f t="shared" si="10"/>
        <v>1.704</v>
      </c>
      <c r="AK24" s="8">
        <f t="shared" si="11"/>
        <v>1.3320000000000001</v>
      </c>
      <c r="AL24" s="8">
        <f t="shared" si="12"/>
        <v>1.704</v>
      </c>
      <c r="AM24" s="8">
        <f t="shared" si="0"/>
        <v>1.0845812438757276</v>
      </c>
      <c r="AN24" s="8">
        <f t="shared" si="1"/>
        <v>1.373533830622842</v>
      </c>
      <c r="AO24" s="8">
        <f t="shared" si="2"/>
        <v>1.080019864260884</v>
      </c>
      <c r="AP24" s="8">
        <f t="shared" si="3"/>
        <v>1.3716961563845502</v>
      </c>
      <c r="AQ24" s="8">
        <f>'30.06.2017'!AK24+'30.06.2017'!AL24</f>
        <v>3.6727619181873945</v>
      </c>
      <c r="AR24" s="8">
        <f>'30.06.2017'!P24+'30.06.2017'!R24+'30.06.2017'!AG24*1.2+'30.06.2017'!AH24*1.2</f>
        <v>4.2119999999999997</v>
      </c>
    </row>
    <row r="25" spans="1:44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4">
        <f>ROUND((R25/C25),3)</f>
        <v>0.76200000000000001</v>
      </c>
      <c r="K25" s="4">
        <f>ROUND((T25/E25),3)</f>
        <v>1.2130000000000001</v>
      </c>
      <c r="L25" s="4">
        <f>ROUND((U25/F25),3)</f>
        <v>1.698</v>
      </c>
      <c r="M25" s="7">
        <f>I25*1.2</f>
        <v>0.91439999999999999</v>
      </c>
      <c r="N25" s="7">
        <f>J25*1.2</f>
        <v>0.91439999999999999</v>
      </c>
      <c r="O25" s="7">
        <f>K25*1.2</f>
        <v>1.4556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 s="4">
        <f t="shared" si="4"/>
        <v>0.10616369895976012</v>
      </c>
      <c r="AD25" s="4">
        <f t="shared" si="5"/>
        <v>0.10538616644262495</v>
      </c>
      <c r="AE25" s="4">
        <f t="shared" si="6"/>
        <v>0.17103031745559491</v>
      </c>
      <c r="AF25" s="4">
        <f t="shared" si="7"/>
        <v>0.16326458289035367</v>
      </c>
      <c r="AG25" s="4">
        <f t="shared" si="8"/>
        <v>0.86816369895976009</v>
      </c>
      <c r="AH25" s="4">
        <f t="shared" si="9"/>
        <v>1.3183861664426251</v>
      </c>
      <c r="AI25" s="8">
        <f t="shared" si="10"/>
        <v>1.041796438751712</v>
      </c>
      <c r="AJ25" s="8">
        <f t="shared" si="10"/>
        <v>1.58206339973115</v>
      </c>
      <c r="AK25" s="8">
        <f t="shared" si="11"/>
        <v>1.1196363809467138</v>
      </c>
      <c r="AL25" s="8">
        <f t="shared" si="12"/>
        <v>2.2335174994684244</v>
      </c>
      <c r="AM25" s="8">
        <f t="shared" si="0"/>
        <v>0.867745159737904</v>
      </c>
      <c r="AN25" s="8">
        <f t="shared" si="1"/>
        <v>1.3183505438103387</v>
      </c>
      <c r="AO25" s="8">
        <f t="shared" si="2"/>
        <v>0.93286424087352371</v>
      </c>
      <c r="AP25" s="8">
        <f t="shared" si="3"/>
        <v>1.8613296477425756</v>
      </c>
      <c r="AQ25" s="8">
        <f>'30.06.2017'!AK25+'30.06.2017'!AL25</f>
        <v>2.4</v>
      </c>
      <c r="AR25" s="8">
        <f>'30.06.2017'!P25+'30.06.2017'!R25+'30.06.2017'!AG25*1.2+'30.06.2017'!AH25*1.2</f>
        <v>3.2880000000000003</v>
      </c>
    </row>
    <row r="26" spans="1:44" s="36" customFormat="1" x14ac:dyDescent="0.25">
      <c r="A26" s="54" t="s">
        <v>68</v>
      </c>
      <c r="B26" s="34">
        <v>65.808000000000007</v>
      </c>
      <c r="C26" s="34">
        <v>30.744</v>
      </c>
      <c r="D26" s="34">
        <v>0</v>
      </c>
      <c r="E26" s="34">
        <v>62.63</v>
      </c>
      <c r="F26" s="34">
        <v>20.655000000000001</v>
      </c>
      <c r="G26" s="34"/>
      <c r="H26" s="34"/>
      <c r="I26" s="34">
        <v>0.89</v>
      </c>
      <c r="J26" s="34">
        <v>1.28</v>
      </c>
      <c r="K26" s="34">
        <v>0.89</v>
      </c>
      <c r="L26" s="34">
        <v>1.28</v>
      </c>
      <c r="M26" s="34">
        <v>1.0680000000000001</v>
      </c>
      <c r="N26" s="34">
        <v>1.536</v>
      </c>
      <c r="O26" s="34">
        <v>1.0680000000000001</v>
      </c>
      <c r="P26" s="34">
        <v>1.536</v>
      </c>
      <c r="Q26" s="34">
        <v>58.569000000000003</v>
      </c>
      <c r="R26" s="34">
        <v>39.351999999999997</v>
      </c>
      <c r="S26" s="34">
        <v>0</v>
      </c>
      <c r="T26" s="34">
        <v>56.006</v>
      </c>
      <c r="U26" s="34">
        <v>30.353000000000002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f t="shared" si="4"/>
        <v>0</v>
      </c>
      <c r="AD26" s="34">
        <f t="shared" si="5"/>
        <v>0</v>
      </c>
      <c r="AE26" s="34">
        <f t="shared" si="6"/>
        <v>0</v>
      </c>
      <c r="AF26" s="34">
        <f t="shared" si="7"/>
        <v>0</v>
      </c>
      <c r="AG26" s="4">
        <f t="shared" si="8"/>
        <v>0.89</v>
      </c>
      <c r="AH26" s="4">
        <f t="shared" si="9"/>
        <v>0.89</v>
      </c>
      <c r="AI26" s="8">
        <f t="shared" si="10"/>
        <v>1.0680000000000001</v>
      </c>
      <c r="AJ26" s="8">
        <f t="shared" si="10"/>
        <v>1.0680000000000001</v>
      </c>
      <c r="AK26" s="8">
        <f t="shared" si="11"/>
        <v>1.536</v>
      </c>
      <c r="AL26" s="8">
        <f t="shared" si="12"/>
        <v>1.536</v>
      </c>
      <c r="AM26" s="35">
        <f t="shared" si="0"/>
        <v>0.88999817651349378</v>
      </c>
      <c r="AN26" s="35">
        <f t="shared" si="1"/>
        <v>0.8942359891425834</v>
      </c>
      <c r="AO26" s="35">
        <f t="shared" si="2"/>
        <v>1.2799895914650012</v>
      </c>
      <c r="AP26" s="35">
        <f t="shared" si="3"/>
        <v>1.469523117889131</v>
      </c>
      <c r="AQ26" s="8">
        <f>'30.06.2017'!AK26+'30.06.2017'!AL26</f>
        <v>2.7</v>
      </c>
      <c r="AR26" s="8">
        <f>'30.06.2017'!P26+'30.06.2017'!R26+'30.06.2017'!AG26*1.2+'30.06.2017'!AH26*1.2</f>
        <v>2.7</v>
      </c>
    </row>
    <row r="27" spans="1:44" x14ac:dyDescent="0.25">
      <c r="A27" s="54" t="s">
        <v>110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4">
        <v>0.75</v>
      </c>
      <c r="K27" s="4">
        <v>1.24</v>
      </c>
      <c r="L27" s="4">
        <v>1.24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f t="shared" ref="AC27" si="28">W27/B27</f>
        <v>0</v>
      </c>
      <c r="AD27" s="4">
        <f t="shared" ref="AD27" si="29">Z27/E27</f>
        <v>0</v>
      </c>
      <c r="AE27" s="4">
        <f t="shared" ref="AE27" si="30">(X27+Y27)/(C27+D27)</f>
        <v>0</v>
      </c>
      <c r="AF27" s="4">
        <f t="shared" ref="AF27" si="31">(AA27+AB27)/(F27+G27)</f>
        <v>0</v>
      </c>
      <c r="AG27" s="4">
        <f t="shared" ref="AG27" si="32">I27+AC27</f>
        <v>0.75</v>
      </c>
      <c r="AH27" s="4">
        <f t="shared" ref="AH27" si="33">K27+AD27</f>
        <v>1.24</v>
      </c>
      <c r="AI27" s="8">
        <f t="shared" ref="AI27" si="34">AG27*1.2</f>
        <v>0.89999999999999991</v>
      </c>
      <c r="AJ27" s="8">
        <f t="shared" ref="AJ27" si="35">AH27*1.2</f>
        <v>1.488</v>
      </c>
      <c r="AK27" s="8">
        <f t="shared" ref="AK27" si="36">(J27+AE27)*1.2</f>
        <v>0.89999999999999991</v>
      </c>
      <c r="AL27" s="8">
        <f t="shared" ref="AL27" si="37">(AF27+L27)*1.2</f>
        <v>1.488</v>
      </c>
      <c r="AM27" s="8">
        <f t="shared" ref="AM27" si="38">(Q27+W27)/B27</f>
        <v>0.75615624673314896</v>
      </c>
      <c r="AN27" s="8">
        <f t="shared" ref="AN27" si="39">(T27+Z27)/E27</f>
        <v>1.2315762399589876</v>
      </c>
      <c r="AO27" s="8">
        <f t="shared" ref="AO27" si="40">(R27+X27)/C27</f>
        <v>0.65771646125267458</v>
      </c>
      <c r="AP27" s="8">
        <f t="shared" ref="AP27" si="41">(U27+V27+AA27+AB27)/(F27+G27)</f>
        <v>1.1102469659745284</v>
      </c>
      <c r="AQ27" s="8">
        <f>'30.06.2017'!AK27+'30.06.2017'!AL27</f>
        <v>4.0679999999999996</v>
      </c>
      <c r="AR27" s="8">
        <f>'30.06.2017'!P27+'30.06.2017'!R27+'30.06.2017'!AG27*1.2+'30.06.2017'!AH27*1.2</f>
        <v>4.0679999999999996</v>
      </c>
    </row>
    <row r="28" spans="1:44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4">
        <v>0.75</v>
      </c>
      <c r="K28" s="4">
        <v>1.24</v>
      </c>
      <c r="L28" s="4">
        <v>1.24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0.75</v>
      </c>
      <c r="AH28" s="4">
        <f t="shared" si="9"/>
        <v>1.24</v>
      </c>
      <c r="AI28" s="8">
        <f t="shared" si="10"/>
        <v>0.89999999999999991</v>
      </c>
      <c r="AJ28" s="8">
        <f t="shared" si="10"/>
        <v>1.488</v>
      </c>
      <c r="AK28" s="8">
        <f t="shared" si="11"/>
        <v>0.89999999999999991</v>
      </c>
      <c r="AL28" s="8">
        <f t="shared" si="12"/>
        <v>1.488</v>
      </c>
      <c r="AM28" s="8">
        <f t="shared" si="0"/>
        <v>0.75615624673314896</v>
      </c>
      <c r="AN28" s="8">
        <f t="shared" si="1"/>
        <v>1.2315762399589876</v>
      </c>
      <c r="AO28" s="8">
        <f t="shared" si="2"/>
        <v>0.65771646125267458</v>
      </c>
      <c r="AP28" s="8">
        <f t="shared" si="3"/>
        <v>1.1102469659745284</v>
      </c>
      <c r="AQ28" s="8">
        <f>'30.06.2017'!AK28+'30.06.2017'!AL28</f>
        <v>3.516</v>
      </c>
      <c r="AR28" s="8">
        <f>'30.06.2017'!P28+'30.06.2017'!R28+'30.06.2017'!AG28*1.2+'30.06.2017'!AH28*1.2</f>
        <v>3.7800000000000002</v>
      </c>
    </row>
    <row r="29" spans="1:44" x14ac:dyDescent="0.25">
      <c r="A29" s="54" t="s">
        <v>89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4">
        <v>1.05</v>
      </c>
      <c r="K29" s="4">
        <v>1.2</v>
      </c>
      <c r="L29" s="4">
        <v>1.35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0.95</v>
      </c>
      <c r="AH29" s="4">
        <f t="shared" si="9"/>
        <v>1.2</v>
      </c>
      <c r="AI29" s="8">
        <f t="shared" si="10"/>
        <v>1.1399999999999999</v>
      </c>
      <c r="AJ29" s="8">
        <f t="shared" si="10"/>
        <v>1.44</v>
      </c>
      <c r="AK29" s="8">
        <f t="shared" si="11"/>
        <v>1.26</v>
      </c>
      <c r="AL29" s="8">
        <f t="shared" si="12"/>
        <v>1.62</v>
      </c>
      <c r="AM29" s="8">
        <f>(Q29+W29)/B29</f>
        <v>0.94997561885093085</v>
      </c>
      <c r="AN29" s="8">
        <f>(T29+Z29)/E29</f>
        <v>1.199990389697756</v>
      </c>
      <c r="AO29" s="8">
        <f>(R29+X29)/C29</f>
        <v>1.0500039249548629</v>
      </c>
      <c r="AP29" s="8">
        <f>(U29+V29+AA29+AB29)/(F29+G29)</f>
        <v>1.4598601909633748</v>
      </c>
      <c r="AQ29" s="8">
        <f>'30.06.2017'!AK29+'30.06.2017'!AL29</f>
        <v>2.6760000000000002</v>
      </c>
      <c r="AR29" s="8">
        <f>'30.06.2017'!P29+'30.06.2017'!R29+'30.06.2017'!AG29*1.2+'30.06.2017'!AH29*1.2</f>
        <v>3.1679999999999997</v>
      </c>
    </row>
    <row r="30" spans="1:44" s="36" customFormat="1" x14ac:dyDescent="0.25">
      <c r="A30" s="55" t="s">
        <v>51</v>
      </c>
      <c r="B30" s="34">
        <v>86.088999999999999</v>
      </c>
      <c r="C30" s="34">
        <v>29.715</v>
      </c>
      <c r="D30" s="34">
        <v>1.278</v>
      </c>
      <c r="E30" s="34">
        <v>82.031999999999996</v>
      </c>
      <c r="F30" s="34">
        <v>161.767</v>
      </c>
      <c r="G30" s="34">
        <v>6.4000000000000001E-2</v>
      </c>
      <c r="H30" s="34"/>
      <c r="I30" s="34">
        <v>0.62</v>
      </c>
      <c r="J30" s="34">
        <v>0.9</v>
      </c>
      <c r="K30" s="34">
        <v>1.22</v>
      </c>
      <c r="L30" s="34">
        <v>1.38</v>
      </c>
      <c r="M30" s="34">
        <f>I30*1.2</f>
        <v>0.74399999999999999</v>
      </c>
      <c r="N30" s="34">
        <f>J30*1.2</f>
        <v>1.08</v>
      </c>
      <c r="O30" s="34">
        <f>K30*1.2</f>
        <v>1.464</v>
      </c>
      <c r="P30" s="34">
        <f>L30*1.2</f>
        <v>1.6559999999999999</v>
      </c>
      <c r="Q30" s="34">
        <v>53.636000000000003</v>
      </c>
      <c r="R30" s="34">
        <v>26.614999999999998</v>
      </c>
      <c r="S30" s="34">
        <v>1.1499999999999999</v>
      </c>
      <c r="T30" s="34">
        <v>100.179</v>
      </c>
      <c r="U30" s="34">
        <v>239.465</v>
      </c>
      <c r="V30" s="34">
        <v>8.7999999999999995E-2</v>
      </c>
      <c r="W30" s="34"/>
      <c r="X30" s="34"/>
      <c r="Y30" s="34"/>
      <c r="Z30" s="34"/>
      <c r="AA30" s="34"/>
      <c r="AB30" s="34"/>
      <c r="AC30" s="34">
        <f t="shared" si="4"/>
        <v>0</v>
      </c>
      <c r="AD30" s="34">
        <f t="shared" si="5"/>
        <v>0</v>
      </c>
      <c r="AE30" s="34">
        <f t="shared" si="6"/>
        <v>0</v>
      </c>
      <c r="AF30" s="34">
        <f t="shared" si="7"/>
        <v>0</v>
      </c>
      <c r="AG30" s="4">
        <f t="shared" si="8"/>
        <v>0.62</v>
      </c>
      <c r="AH30" s="4">
        <f t="shared" si="9"/>
        <v>1.22</v>
      </c>
      <c r="AI30" s="8">
        <f t="shared" si="10"/>
        <v>0.74399999999999999</v>
      </c>
      <c r="AJ30" s="8">
        <f t="shared" si="10"/>
        <v>1.464</v>
      </c>
      <c r="AK30" s="8">
        <f t="shared" si="11"/>
        <v>1.08</v>
      </c>
      <c r="AL30" s="8">
        <f t="shared" si="12"/>
        <v>1.6559999999999999</v>
      </c>
      <c r="AM30" s="35">
        <f t="shared" ref="AM30:AM48" si="42">(Q30+W30)/B30</f>
        <v>0.62302965535666577</v>
      </c>
      <c r="AN30" s="35">
        <f t="shared" ref="AN30:AN48" si="43">(T30+Z30)/E30</f>
        <v>1.221218548858982</v>
      </c>
      <c r="AO30" s="35">
        <f t="shared" ref="AO30:AO48" si="44">(R30+X30)/C30</f>
        <v>0.89567558472152109</v>
      </c>
      <c r="AP30" s="35">
        <f t="shared" ref="AP30:AP48" si="45">(U30+V30+AA30+AB30)/(F30+G30)</f>
        <v>1.4802664508036163</v>
      </c>
      <c r="AQ30" s="8">
        <f>'30.06.2017'!AK30+'30.06.2017'!AL30</f>
        <v>2.58</v>
      </c>
      <c r="AR30" s="8">
        <f>'30.06.2017'!P30+'30.06.2017'!R30+'30.06.2017'!AG30*1.2+'30.06.2017'!AH30*1.2</f>
        <v>2.58</v>
      </c>
    </row>
    <row r="31" spans="1:44" x14ac:dyDescent="0.25">
      <c r="A31" s="54" t="s">
        <v>90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4">
        <v>0.76400000000000001</v>
      </c>
      <c r="K31" s="4">
        <v>0.64500000000000002</v>
      </c>
      <c r="L31" s="4">
        <v>0.64500000000000002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0.76400000000000001</v>
      </c>
      <c r="AH31" s="4">
        <f t="shared" si="9"/>
        <v>0.64500000000000002</v>
      </c>
      <c r="AI31" s="8">
        <f t="shared" si="10"/>
        <v>0.91679999999999995</v>
      </c>
      <c r="AJ31" s="8">
        <f t="shared" si="10"/>
        <v>0.77400000000000002</v>
      </c>
      <c r="AK31" s="8">
        <f t="shared" si="11"/>
        <v>0.91679999999999995</v>
      </c>
      <c r="AL31" s="8">
        <f t="shared" si="12"/>
        <v>0.77400000000000002</v>
      </c>
      <c r="AM31" s="8">
        <f t="shared" si="42"/>
        <v>0.76399873769748139</v>
      </c>
      <c r="AN31" s="8">
        <f t="shared" si="43"/>
        <v>0.64499962748652739</v>
      </c>
      <c r="AO31" s="8">
        <f t="shared" si="44"/>
        <v>0.76400345399595515</v>
      </c>
      <c r="AP31" s="8">
        <f t="shared" si="45"/>
        <v>0.64499891706945289</v>
      </c>
      <c r="AQ31" s="8">
        <f>'30.06.2017'!AK31+'30.06.2017'!AL31</f>
        <v>2.2799999999999998</v>
      </c>
      <c r="AR31" s="8">
        <f>'30.06.2017'!P31+'30.06.2017'!R31+'30.06.2017'!AG31*1.2+'30.06.2017'!AH31*1.2</f>
        <v>2.2800000000000002</v>
      </c>
    </row>
    <row r="32" spans="1:44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/>
      <c r="AJ32" s="8"/>
      <c r="AK32" s="8"/>
      <c r="AL32" s="8"/>
      <c r="AM32" s="8"/>
      <c r="AN32" s="8"/>
      <c r="AO32" s="8"/>
      <c r="AP32" s="8"/>
      <c r="AQ32" s="8">
        <f>'30.06.2017'!AK32+'30.06.2017'!AL32</f>
        <v>5.0399999999999991</v>
      </c>
      <c r="AR32" s="8">
        <f>'30.06.2017'!P32+'30.06.2017'!R32+'30.06.2017'!AG32*1.2+'30.06.2017'!AH32*1.2</f>
        <v>5.4359999999999999</v>
      </c>
    </row>
    <row r="33" spans="1:44" x14ac:dyDescent="0.25">
      <c r="A33" s="54" t="s">
        <v>107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/>
      <c r="AJ33" s="8"/>
      <c r="AK33" s="8"/>
      <c r="AL33" s="8"/>
      <c r="AM33" s="8"/>
      <c r="AN33" s="8"/>
      <c r="AO33" s="8"/>
      <c r="AP33" s="8"/>
      <c r="AQ33" s="8">
        <f>'30.06.2017'!AK33+'30.06.2017'!AL33</f>
        <v>2.7174511210762331</v>
      </c>
      <c r="AR33" s="8">
        <f>'30.06.2017'!P33+'30.06.2017'!R33+'30.06.2017'!AG33*1.2+'30.06.2017'!AH33*1.2</f>
        <v>2.7061127516778525</v>
      </c>
    </row>
    <row r="34" spans="1:44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4">
        <v>0.71</v>
      </c>
      <c r="K34" s="4">
        <v>0.94</v>
      </c>
      <c r="L34" s="4">
        <v>0.94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0.71</v>
      </c>
      <c r="AH34" s="4">
        <f t="shared" si="9"/>
        <v>0.94</v>
      </c>
      <c r="AI34" s="8">
        <f t="shared" si="10"/>
        <v>0.85199999999999998</v>
      </c>
      <c r="AJ34" s="8">
        <f t="shared" si="10"/>
        <v>1.1279999999999999</v>
      </c>
      <c r="AK34" s="8">
        <f t="shared" si="11"/>
        <v>0.85199999999999998</v>
      </c>
      <c r="AL34" s="8">
        <f t="shared" si="12"/>
        <v>1.1279999999999999</v>
      </c>
      <c r="AM34" s="8">
        <f t="shared" si="42"/>
        <v>0.72615968478812642</v>
      </c>
      <c r="AN34" s="8">
        <f t="shared" si="43"/>
        <v>0.91472088969194165</v>
      </c>
      <c r="AO34" s="8">
        <f t="shared" si="44"/>
        <v>0.71665866739007955</v>
      </c>
      <c r="AP34" s="8">
        <f t="shared" si="45"/>
        <v>0.93633352400462933</v>
      </c>
      <c r="AQ34" s="8">
        <f>'30.06.2017'!AK34+'30.06.2017'!AL34</f>
        <v>3.06</v>
      </c>
      <c r="AR34" s="8">
        <f>'30.06.2017'!P34+'30.06.2017'!R34+'30.06.2017'!AG34*1.2+'30.06.2017'!AH34*1.2</f>
        <v>4.2096</v>
      </c>
    </row>
    <row r="35" spans="1:44" s="36" customFormat="1" x14ac:dyDescent="0.25">
      <c r="A35" s="54" t="s">
        <v>32</v>
      </c>
      <c r="B35" s="34">
        <v>64.039000000000001</v>
      </c>
      <c r="C35" s="34">
        <v>43.48</v>
      </c>
      <c r="D35" s="34"/>
      <c r="E35" s="34">
        <v>50.304000000000002</v>
      </c>
      <c r="F35" s="34">
        <v>116.218</v>
      </c>
      <c r="G35" s="34"/>
      <c r="H35" s="34"/>
      <c r="I35" s="34">
        <v>1.1399999999999999</v>
      </c>
      <c r="J35" s="34">
        <v>1.29</v>
      </c>
      <c r="K35" s="34">
        <v>1.1399999999999999</v>
      </c>
      <c r="L35" s="34">
        <v>2</v>
      </c>
      <c r="M35" s="34">
        <v>1.3680000000000001</v>
      </c>
      <c r="N35" s="34">
        <v>1.548</v>
      </c>
      <c r="O35" s="34">
        <v>1.3680000000000001</v>
      </c>
      <c r="P35" s="34">
        <v>2.4</v>
      </c>
      <c r="Q35" s="34">
        <v>72.759</v>
      </c>
      <c r="R35" s="34">
        <v>56.183</v>
      </c>
      <c r="S35" s="34"/>
      <c r="T35" s="34">
        <v>57.56</v>
      </c>
      <c r="U35" s="34">
        <v>232.012</v>
      </c>
      <c r="V35" s="34"/>
      <c r="W35" s="34"/>
      <c r="X35" s="34"/>
      <c r="Y35" s="34"/>
      <c r="Z35" s="34"/>
      <c r="AA35" s="34"/>
      <c r="AB35" s="34"/>
      <c r="AC35" s="34">
        <v>0</v>
      </c>
      <c r="AD35" s="34">
        <v>0</v>
      </c>
      <c r="AE35" s="34">
        <v>0</v>
      </c>
      <c r="AF35" s="34">
        <v>0</v>
      </c>
      <c r="AG35" s="4">
        <f t="shared" si="8"/>
        <v>1.1399999999999999</v>
      </c>
      <c r="AH35" s="4">
        <f t="shared" si="9"/>
        <v>1.1399999999999999</v>
      </c>
      <c r="AI35" s="8">
        <f t="shared" si="10"/>
        <v>1.3679999999999999</v>
      </c>
      <c r="AJ35" s="8">
        <f t="shared" si="10"/>
        <v>1.3679999999999999</v>
      </c>
      <c r="AK35" s="8">
        <f t="shared" si="11"/>
        <v>1.548</v>
      </c>
      <c r="AL35" s="8">
        <f t="shared" si="12"/>
        <v>2.4</v>
      </c>
      <c r="AM35" s="35">
        <f t="shared" si="42"/>
        <v>1.1361670232202252</v>
      </c>
      <c r="AN35" s="35">
        <f t="shared" si="43"/>
        <v>1.1442430025445292</v>
      </c>
      <c r="AO35" s="35">
        <f t="shared" si="44"/>
        <v>1.2921573137074518</v>
      </c>
      <c r="AP35" s="35">
        <f t="shared" si="45"/>
        <v>1.9963516839043864</v>
      </c>
      <c r="AQ35" s="8">
        <f>'30.06.2017'!AK35+'30.06.2017'!AL35</f>
        <v>2.1120000000000001</v>
      </c>
      <c r="AR35" s="8">
        <f>'30.06.2017'!P35+'30.06.2017'!R35+'30.06.2017'!AG35*1.2+'30.06.2017'!AH35*1.2</f>
        <v>2.4239999999999999</v>
      </c>
    </row>
    <row r="36" spans="1:44" x14ac:dyDescent="0.25">
      <c r="A36" s="54" t="s">
        <v>91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4">
        <v>0.89</v>
      </c>
      <c r="K36" s="4">
        <v>0.59</v>
      </c>
      <c r="L36" s="4">
        <v>0.75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4">
        <f t="shared" si="8"/>
        <v>0.77</v>
      </c>
      <c r="AH36" s="4">
        <f t="shared" si="9"/>
        <v>0.59</v>
      </c>
      <c r="AI36" s="8">
        <f t="shared" si="10"/>
        <v>0.92399999999999993</v>
      </c>
      <c r="AJ36" s="8">
        <f t="shared" si="10"/>
        <v>0.70799999999999996</v>
      </c>
      <c r="AK36" s="8">
        <f t="shared" si="11"/>
        <v>1.0680000000000001</v>
      </c>
      <c r="AL36" s="8">
        <f t="shared" si="12"/>
        <v>0.89999999999999991</v>
      </c>
      <c r="AM36" s="8">
        <f t="shared" si="42"/>
        <v>0.76098776051466765</v>
      </c>
      <c r="AN36" s="8">
        <f t="shared" si="43"/>
        <v>0.58309961193879967</v>
      </c>
      <c r="AO36" s="8">
        <f t="shared" si="44"/>
        <v>0.89000139840581727</v>
      </c>
      <c r="AP36" s="8">
        <f t="shared" si="45"/>
        <v>0.85747002559612018</v>
      </c>
      <c r="AQ36" s="8">
        <f>'30.06.2017'!AK36+'30.06.2017'!AL36</f>
        <v>3.3719999999999999</v>
      </c>
      <c r="AR36" s="8">
        <f>'30.06.2017'!P36+'30.06.2017'!R36+'30.06.2017'!AG36*1.2+'30.06.2017'!AH36*1.2</f>
        <v>5.6280000000000001</v>
      </c>
    </row>
    <row r="37" spans="1:44" x14ac:dyDescent="0.25">
      <c r="A37" s="54" t="s">
        <v>87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4">
        <v>1.69</v>
      </c>
      <c r="K37" s="4">
        <v>1.32</v>
      </c>
      <c r="L37" s="4">
        <v>2.5299999999999998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0.89</v>
      </c>
      <c r="AH37" s="4">
        <f t="shared" si="9"/>
        <v>1.32</v>
      </c>
      <c r="AI37" s="8">
        <f t="shared" si="10"/>
        <v>1.0680000000000001</v>
      </c>
      <c r="AJ37" s="8">
        <f t="shared" si="10"/>
        <v>1.5840000000000001</v>
      </c>
      <c r="AK37" s="8">
        <f t="shared" si="11"/>
        <v>2.028</v>
      </c>
      <c r="AL37" s="8">
        <f t="shared" si="12"/>
        <v>3.0359999999999996</v>
      </c>
      <c r="AM37" s="8">
        <f t="shared" si="42"/>
        <v>0.91588165515316444</v>
      </c>
      <c r="AN37" s="8">
        <f t="shared" si="43"/>
        <v>1.3636522205823158</v>
      </c>
      <c r="AO37" s="8">
        <f t="shared" si="44"/>
        <v>1.540762331838565</v>
      </c>
      <c r="AP37" s="8">
        <f t="shared" si="45"/>
        <v>2.2919541323690349</v>
      </c>
      <c r="AQ37" s="8">
        <f>'30.06.2017'!AK37+'30.06.2017'!AL37</f>
        <v>2.0759999999999996</v>
      </c>
      <c r="AR37" s="8">
        <f>'30.06.2017'!P37+'30.06.2017'!R37+'30.06.2017'!AG37*1.2+'30.06.2017'!AH37*1.2</f>
        <v>4.84</v>
      </c>
    </row>
    <row r="38" spans="1:44" s="36" customFormat="1" x14ac:dyDescent="0.25">
      <c r="A38" s="54" t="s">
        <v>35</v>
      </c>
      <c r="B38" s="34">
        <v>6860</v>
      </c>
      <c r="C38" s="34">
        <v>2735</v>
      </c>
      <c r="D38" s="34">
        <v>0</v>
      </c>
      <c r="E38" s="34">
        <v>6832</v>
      </c>
      <c r="F38" s="34">
        <v>5116</v>
      </c>
      <c r="G38" s="34">
        <v>0</v>
      </c>
      <c r="H38" s="34">
        <v>10903</v>
      </c>
      <c r="I38" s="34">
        <v>0.95</v>
      </c>
      <c r="J38" s="34">
        <v>2.3199999999999998</v>
      </c>
      <c r="K38" s="34">
        <v>0.78</v>
      </c>
      <c r="L38" s="34">
        <v>1.72</v>
      </c>
      <c r="M38" s="34">
        <v>1.1399999999999999</v>
      </c>
      <c r="N38" s="34">
        <v>2.78</v>
      </c>
      <c r="O38" s="34">
        <v>0.94</v>
      </c>
      <c r="P38" s="34">
        <v>2.06</v>
      </c>
      <c r="Q38" s="34">
        <v>6517</v>
      </c>
      <c r="R38" s="34">
        <v>5806</v>
      </c>
      <c r="S38" s="34">
        <v>0</v>
      </c>
      <c r="T38" s="34">
        <v>5329</v>
      </c>
      <c r="U38" s="34">
        <v>7493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f t="shared" si="4"/>
        <v>0</v>
      </c>
      <c r="AD38" s="34">
        <f t="shared" si="5"/>
        <v>0</v>
      </c>
      <c r="AE38" s="34">
        <f t="shared" si="6"/>
        <v>0</v>
      </c>
      <c r="AF38" s="34">
        <f t="shared" si="7"/>
        <v>0</v>
      </c>
      <c r="AG38" s="4">
        <f t="shared" si="8"/>
        <v>0.95</v>
      </c>
      <c r="AH38" s="4">
        <f t="shared" si="9"/>
        <v>0.78</v>
      </c>
      <c r="AI38" s="8">
        <f t="shared" si="10"/>
        <v>1.1399999999999999</v>
      </c>
      <c r="AJ38" s="8">
        <f t="shared" si="10"/>
        <v>0.93599999999999994</v>
      </c>
      <c r="AK38" s="8">
        <f t="shared" si="11"/>
        <v>2.7839999999999998</v>
      </c>
      <c r="AL38" s="8">
        <f t="shared" si="12"/>
        <v>2.0640000000000001</v>
      </c>
      <c r="AM38" s="35">
        <f t="shared" si="42"/>
        <v>0.95</v>
      </c>
      <c r="AN38" s="35">
        <f t="shared" si="43"/>
        <v>0.78000585480093676</v>
      </c>
      <c r="AO38" s="35">
        <f t="shared" si="44"/>
        <v>2.122851919561243</v>
      </c>
      <c r="AP38" s="35">
        <f t="shared" si="45"/>
        <v>1.4646207974980454</v>
      </c>
      <c r="AQ38" s="8">
        <f>'30.06.2017'!AK38+'30.06.2017'!AL38</f>
        <v>2.496</v>
      </c>
      <c r="AR38" s="8">
        <f>'30.06.2017'!P38+'30.06.2017'!R38+'30.06.2017'!AG38*1.2+'30.06.2017'!AH38*1.2</f>
        <v>2.9039999999999999</v>
      </c>
    </row>
    <row r="39" spans="1:44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4">
        <v>1.05</v>
      </c>
      <c r="K39" s="4">
        <v>1.1299999999999999</v>
      </c>
      <c r="L39" s="4">
        <v>1.33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4">
        <f t="shared" si="8"/>
        <v>0.89</v>
      </c>
      <c r="AH39" s="4">
        <f t="shared" si="9"/>
        <v>1.1299999999999999</v>
      </c>
      <c r="AI39" s="8">
        <f t="shared" si="10"/>
        <v>1.0680000000000001</v>
      </c>
      <c r="AJ39" s="8">
        <f t="shared" si="10"/>
        <v>1.3559999999999999</v>
      </c>
      <c r="AK39" s="8">
        <f t="shared" si="11"/>
        <v>1.26</v>
      </c>
      <c r="AL39" s="8">
        <f t="shared" si="12"/>
        <v>1.5960000000000001</v>
      </c>
      <c r="AM39" s="8">
        <f t="shared" si="42"/>
        <v>0.89198693402935159</v>
      </c>
      <c r="AN39" s="8">
        <f t="shared" si="43"/>
        <v>1.125046284051838</v>
      </c>
      <c r="AO39" s="8">
        <f t="shared" si="44"/>
        <v>1.0499937382592361</v>
      </c>
      <c r="AP39" s="8">
        <f t="shared" si="45"/>
        <v>1.3250159948816378</v>
      </c>
      <c r="AQ39" s="8">
        <f>'30.06.2017'!AK39+'30.06.2017'!AL39</f>
        <v>2.0352000000000001</v>
      </c>
      <c r="AR39" s="8">
        <f>'30.06.2017'!P39+'30.06.2017'!R39+'30.06.2017'!AG39*1.2+'30.06.2017'!AH39*1.2</f>
        <v>2.0350000000000001</v>
      </c>
    </row>
    <row r="40" spans="1:44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4">
        <v>0.57999999999999996</v>
      </c>
      <c r="K40" s="4">
        <v>1</v>
      </c>
      <c r="L40" s="4">
        <v>1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0.57999999999999996</v>
      </c>
      <c r="AH40" s="4">
        <f t="shared" si="9"/>
        <v>1</v>
      </c>
      <c r="AI40" s="8">
        <f t="shared" si="10"/>
        <v>0.69599999999999995</v>
      </c>
      <c r="AJ40" s="8">
        <f t="shared" si="10"/>
        <v>1.2</v>
      </c>
      <c r="AK40" s="8">
        <f t="shared" si="11"/>
        <v>0.69599999999999995</v>
      </c>
      <c r="AL40" s="8">
        <f t="shared" si="12"/>
        <v>1.2</v>
      </c>
      <c r="AM40" s="8">
        <f t="shared" si="42"/>
        <v>0.58041581642691309</v>
      </c>
      <c r="AN40" s="8">
        <f t="shared" si="43"/>
        <v>1.0000077174352295</v>
      </c>
      <c r="AO40" s="8">
        <f t="shared" si="44"/>
        <v>0.58043368497948133</v>
      </c>
      <c r="AP40" s="8">
        <f t="shared" si="45"/>
        <v>1.3255250168251249</v>
      </c>
      <c r="AQ40" s="8">
        <f>'30.06.2017'!AK40+'30.06.2017'!AL40</f>
        <v>4.0531765182086259</v>
      </c>
      <c r="AR40" s="8">
        <f>'30.06.2017'!P40+'30.06.2017'!R40+'30.06.2017'!AG40*1.2+'30.06.2017'!AH40*1.2</f>
        <v>3.9883664237535235</v>
      </c>
    </row>
    <row r="41" spans="1:44" s="36" customFormat="1" x14ac:dyDescent="0.25">
      <c r="A41" s="54" t="s">
        <v>37</v>
      </c>
      <c r="B41" s="34">
        <v>20.646000000000001</v>
      </c>
      <c r="C41" s="34">
        <v>6.5039999999999996</v>
      </c>
      <c r="D41" s="34">
        <v>0</v>
      </c>
      <c r="E41" s="34">
        <v>19.945</v>
      </c>
      <c r="F41" s="34">
        <v>6.3179999999999996</v>
      </c>
      <c r="G41" s="34">
        <v>0</v>
      </c>
      <c r="H41" s="34"/>
      <c r="I41" s="34">
        <v>0.70399999999999996</v>
      </c>
      <c r="J41" s="34">
        <v>0.70399999999999996</v>
      </c>
      <c r="K41" s="34">
        <v>1.3540000000000001</v>
      </c>
      <c r="L41" s="34">
        <v>1.3540000000000001</v>
      </c>
      <c r="M41" s="34">
        <v>0.84</v>
      </c>
      <c r="N41" s="34">
        <v>0.84</v>
      </c>
      <c r="O41" s="34">
        <v>1.62</v>
      </c>
      <c r="P41" s="34">
        <v>1.62</v>
      </c>
      <c r="Q41" s="34">
        <v>14.535</v>
      </c>
      <c r="R41" s="34">
        <v>4.5789999999999997</v>
      </c>
      <c r="S41" s="34">
        <v>0</v>
      </c>
      <c r="T41" s="34">
        <v>27.006</v>
      </c>
      <c r="U41" s="34">
        <v>8.5540000000000003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f t="shared" si="4"/>
        <v>0</v>
      </c>
      <c r="AD41" s="34">
        <f t="shared" si="5"/>
        <v>0</v>
      </c>
      <c r="AE41" s="34">
        <f t="shared" si="6"/>
        <v>0</v>
      </c>
      <c r="AF41" s="34">
        <f t="shared" si="7"/>
        <v>0</v>
      </c>
      <c r="AG41" s="4">
        <f t="shared" si="8"/>
        <v>0.70399999999999996</v>
      </c>
      <c r="AH41" s="4">
        <f t="shared" si="9"/>
        <v>1.3540000000000001</v>
      </c>
      <c r="AI41" s="8">
        <f t="shared" si="10"/>
        <v>0.84479999999999988</v>
      </c>
      <c r="AJ41" s="8">
        <f t="shared" si="10"/>
        <v>1.6248</v>
      </c>
      <c r="AK41" s="8">
        <f t="shared" si="11"/>
        <v>0.84479999999999988</v>
      </c>
      <c r="AL41" s="8">
        <f t="shared" si="12"/>
        <v>1.6248</v>
      </c>
      <c r="AM41" s="35">
        <f t="shared" si="42"/>
        <v>0.70401046207497819</v>
      </c>
      <c r="AN41" s="35">
        <f t="shared" si="43"/>
        <v>1.3540235648032088</v>
      </c>
      <c r="AO41" s="35">
        <f t="shared" si="44"/>
        <v>0.70402829028290281</v>
      </c>
      <c r="AP41" s="35">
        <f t="shared" si="45"/>
        <v>1.3539094650205763</v>
      </c>
      <c r="AQ41" s="8">
        <f>'30.06.2017'!AK41+'30.06.2017'!AL41</f>
        <v>4.2740178956779866</v>
      </c>
      <c r="AR41" s="8">
        <f>'30.06.2017'!P41+'30.06.2017'!R41+'30.06.2017'!AG41*1.2+'30.06.2017'!AH41*1.2</f>
        <v>4.2783968871814659</v>
      </c>
    </row>
    <row r="42" spans="1:44" x14ac:dyDescent="0.25">
      <c r="A42" s="54" t="s">
        <v>80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4">
        <v>0.96299999999999997</v>
      </c>
      <c r="K42" s="4">
        <v>0.90300000000000002</v>
      </c>
      <c r="L42" s="4">
        <v>1.052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4">
        <f t="shared" si="8"/>
        <v>0.80400000000000005</v>
      </c>
      <c r="AH42" s="4">
        <f t="shared" si="9"/>
        <v>0.90300000000000002</v>
      </c>
      <c r="AI42" s="8">
        <f t="shared" si="10"/>
        <v>0.96479999999999999</v>
      </c>
      <c r="AJ42" s="8">
        <f t="shared" si="10"/>
        <v>1.0835999999999999</v>
      </c>
      <c r="AK42" s="8">
        <f t="shared" si="11"/>
        <v>1.1556</v>
      </c>
      <c r="AL42" s="8">
        <f t="shared" si="12"/>
        <v>1.2624</v>
      </c>
      <c r="AM42" s="8">
        <f t="shared" si="42"/>
        <v>0.79768577372009708</v>
      </c>
      <c r="AN42" s="8">
        <f t="shared" si="43"/>
        <v>0.90181023221093604</v>
      </c>
      <c r="AO42" s="8">
        <f t="shared" si="44"/>
        <v>0.95315272684254126</v>
      </c>
      <c r="AP42" s="8">
        <f t="shared" si="45"/>
        <v>1.0535346012832263</v>
      </c>
      <c r="AQ42" s="8">
        <f>'30.06.2017'!AK42+'30.06.2017'!AL42</f>
        <v>2.7527999999999997</v>
      </c>
      <c r="AR42" s="8">
        <f>'30.06.2017'!P42+'30.06.2017'!R42+'30.06.2017'!AG42*1.2+'30.06.2017'!AH42*1.2</f>
        <v>3.0430000000000001</v>
      </c>
    </row>
    <row r="43" spans="1:44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4">
        <v>1.01</v>
      </c>
      <c r="K43" s="4">
        <v>1.18</v>
      </c>
      <c r="L43" s="4">
        <v>1.18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1.01</v>
      </c>
      <c r="AH43" s="4">
        <f t="shared" si="9"/>
        <v>1.18</v>
      </c>
      <c r="AI43" s="8">
        <f t="shared" si="10"/>
        <v>1.212</v>
      </c>
      <c r="AJ43" s="8">
        <f t="shared" si="10"/>
        <v>1.4159999999999999</v>
      </c>
      <c r="AK43" s="8">
        <f t="shared" si="11"/>
        <v>1.212</v>
      </c>
      <c r="AL43" s="8">
        <f t="shared" si="12"/>
        <v>1.4159999999999999</v>
      </c>
      <c r="AM43" s="8">
        <f t="shared" si="42"/>
        <v>1.0076549220165065</v>
      </c>
      <c r="AN43" s="8">
        <f t="shared" si="43"/>
        <v>1.1770239741039215</v>
      </c>
      <c r="AO43" s="8">
        <f t="shared" si="44"/>
        <v>1.0085282298863867</v>
      </c>
      <c r="AP43" s="8">
        <f t="shared" si="45"/>
        <v>1.1675336016402156</v>
      </c>
      <c r="AQ43" s="8">
        <f>'30.06.2017'!AK43+'30.06.2017'!AL43</f>
        <v>3.1559999999999997</v>
      </c>
      <c r="AR43" s="8">
        <f>'30.06.2017'!P43+'30.06.2017'!R43+'30.06.2017'!AG43*1.2+'30.06.2017'!AH43*1.2</f>
        <v>3.1559999999999997</v>
      </c>
    </row>
    <row r="44" spans="1:44" x14ac:dyDescent="0.25">
      <c r="A44" s="54" t="s">
        <v>111</v>
      </c>
      <c r="B44" s="4">
        <v>25.544</v>
      </c>
      <c r="C44" s="4">
        <v>8.86</v>
      </c>
      <c r="D44" s="4">
        <v>0</v>
      </c>
      <c r="E44" s="4">
        <v>24.933</v>
      </c>
      <c r="F44" s="4">
        <v>11.036</v>
      </c>
      <c r="G44" s="4">
        <v>0</v>
      </c>
      <c r="H44" s="4"/>
      <c r="I44" s="4">
        <v>0.77</v>
      </c>
      <c r="J44" s="4">
        <v>0.77</v>
      </c>
      <c r="K44" s="4">
        <v>0.95</v>
      </c>
      <c r="L44" s="4">
        <v>0.95</v>
      </c>
      <c r="M44" s="4">
        <v>0.92</v>
      </c>
      <c r="N44" s="4">
        <v>0.92</v>
      </c>
      <c r="O44" s="4">
        <v>1.1399999999999999</v>
      </c>
      <c r="P44" s="4">
        <v>1.1399999999999999</v>
      </c>
      <c r="Q44" s="4">
        <v>19.747</v>
      </c>
      <c r="R44" s="4">
        <v>6.851</v>
      </c>
      <c r="S44" s="4">
        <v>0</v>
      </c>
      <c r="T44" s="4">
        <v>23.736000000000001</v>
      </c>
      <c r="U44" s="4">
        <v>10.506</v>
      </c>
      <c r="V44" s="4">
        <v>0</v>
      </c>
      <c r="W44" s="4"/>
      <c r="X44" s="4"/>
      <c r="Y44" s="4"/>
      <c r="Z44" s="4"/>
      <c r="AA44" s="4"/>
      <c r="AB44" s="4"/>
      <c r="AC44" s="4">
        <f t="shared" ref="AC44" si="46">W44/B44</f>
        <v>0</v>
      </c>
      <c r="AD44" s="4">
        <f t="shared" ref="AD44" si="47">Z44/E44</f>
        <v>0</v>
      </c>
      <c r="AE44" s="4">
        <f t="shared" ref="AE44" si="48">(X44+Y44)/(C44+D44)</f>
        <v>0</v>
      </c>
      <c r="AF44" s="4">
        <f t="shared" ref="AF44" si="49">(AA44+AB44)/(F44+G44)</f>
        <v>0</v>
      </c>
      <c r="AG44" s="4">
        <f t="shared" ref="AG44" si="50">I44+AC44</f>
        <v>0.77</v>
      </c>
      <c r="AH44" s="4">
        <f t="shared" ref="AH44" si="51">K44+AD44</f>
        <v>0.95</v>
      </c>
      <c r="AI44" s="8">
        <f t="shared" ref="AI44" si="52">AG44*1.2</f>
        <v>0.92399999999999993</v>
      </c>
      <c r="AJ44" s="8">
        <f t="shared" ref="AJ44" si="53">AH44*1.2</f>
        <v>1.1399999999999999</v>
      </c>
      <c r="AK44" s="8">
        <f t="shared" ref="AK44" si="54">(J44+AE44)*1.2</f>
        <v>0.92399999999999993</v>
      </c>
      <c r="AL44" s="8">
        <f t="shared" ref="AL44" si="55">(AF44+L44)*1.2</f>
        <v>1.1399999999999999</v>
      </c>
      <c r="AM44" s="8">
        <f t="shared" ref="AM44" si="56">(Q44+W44)/B44</f>
        <v>0.7730582524271844</v>
      </c>
      <c r="AN44" s="8">
        <f t="shared" ref="AN44" si="57">(T44+Z44)/E44</f>
        <v>0.9519913367825773</v>
      </c>
      <c r="AO44" s="8">
        <f t="shared" ref="AO44" si="58">(R44+X44)/C44</f>
        <v>0.77325056433408579</v>
      </c>
      <c r="AP44" s="8">
        <f t="shared" ref="AP44" si="59">(U44+V44+AA44+AB44)/(F44+G44)</f>
        <v>0.95197535338890904</v>
      </c>
      <c r="AQ44" s="8">
        <f>'30.06.2017'!AK44+'30.06.2017'!AL44</f>
        <v>3.3528000000000002</v>
      </c>
      <c r="AR44" s="8">
        <f>'30.06.2017'!P44+'30.06.2017'!R44+'30.06.2017'!AG44*1.2+'30.06.2017'!AH44*1.2</f>
        <v>3.3540000000000001</v>
      </c>
    </row>
    <row r="45" spans="1:44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11.036</v>
      </c>
      <c r="G45" s="4">
        <v>0</v>
      </c>
      <c r="H45" s="4"/>
      <c r="I45" s="4">
        <v>0.77</v>
      </c>
      <c r="J45" s="4">
        <v>0.77</v>
      </c>
      <c r="K45" s="4">
        <v>0.95</v>
      </c>
      <c r="L45" s="4">
        <v>0.95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 s="4">
        <f t="shared" si="4"/>
        <v>0</v>
      </c>
      <c r="AD45" s="4">
        <f t="shared" si="5"/>
        <v>0</v>
      </c>
      <c r="AE45" s="4">
        <f t="shared" si="6"/>
        <v>0</v>
      </c>
      <c r="AF45" s="4">
        <f t="shared" si="7"/>
        <v>0</v>
      </c>
      <c r="AG45" s="4">
        <f t="shared" si="8"/>
        <v>0.77</v>
      </c>
      <c r="AH45" s="4">
        <f t="shared" si="9"/>
        <v>0.95</v>
      </c>
      <c r="AI45" s="8">
        <f t="shared" si="10"/>
        <v>0.92399999999999993</v>
      </c>
      <c r="AJ45" s="8">
        <f t="shared" si="10"/>
        <v>1.1399999999999999</v>
      </c>
      <c r="AK45" s="8">
        <f t="shared" si="11"/>
        <v>0.92399999999999993</v>
      </c>
      <c r="AL45" s="8">
        <f t="shared" si="12"/>
        <v>1.1399999999999999</v>
      </c>
      <c r="AM45" s="8">
        <f t="shared" si="42"/>
        <v>0.7730582524271844</v>
      </c>
      <c r="AN45" s="8">
        <f t="shared" si="43"/>
        <v>0.9519913367825773</v>
      </c>
      <c r="AO45" s="8">
        <f t="shared" si="44"/>
        <v>0.77325056433408579</v>
      </c>
      <c r="AP45" s="8">
        <f t="shared" si="45"/>
        <v>0.95197535338890904</v>
      </c>
      <c r="AQ45" s="8">
        <f>'30.06.2017'!AK45+'30.06.2017'!AL45</f>
        <v>2.8319999999999999</v>
      </c>
      <c r="AR45" s="8">
        <f>'30.06.2017'!P45+'30.06.2017'!R45+'30.06.2017'!AG45*1.2+'30.06.2017'!AH45*1.2</f>
        <v>2.8319999999999999</v>
      </c>
    </row>
    <row r="46" spans="1:44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4">
        <v>0.93</v>
      </c>
      <c r="K46" s="4">
        <v>1.65</v>
      </c>
      <c r="L46" s="4">
        <v>1.65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7">
        <v>7.0170000000000003</v>
      </c>
      <c r="X46" s="4">
        <v>6.7000000000000004E-2</v>
      </c>
      <c r="Y46" s="4">
        <v>3.0000000000000001E-3</v>
      </c>
      <c r="Z46" s="4">
        <v>2.6960000000000002</v>
      </c>
      <c r="AA46" s="4">
        <v>0.315</v>
      </c>
      <c r="AB46" s="4">
        <v>0</v>
      </c>
      <c r="AC46" s="4">
        <f t="shared" si="4"/>
        <v>1.1428338762214985</v>
      </c>
      <c r="AD46" s="4">
        <f t="shared" si="5"/>
        <v>1.1399577167019028</v>
      </c>
      <c r="AE46" s="4">
        <f t="shared" si="6"/>
        <v>5.1736881005173693E-2</v>
      </c>
      <c r="AF46" s="4">
        <f t="shared" si="7"/>
        <v>6.0287081339712924E-2</v>
      </c>
      <c r="AG46" s="4">
        <f t="shared" si="8"/>
        <v>2.0728338762214986</v>
      </c>
      <c r="AH46" s="4">
        <f t="shared" si="9"/>
        <v>2.7899577167019025</v>
      </c>
      <c r="AI46" s="8">
        <f t="shared" si="10"/>
        <v>2.4874006514657983</v>
      </c>
      <c r="AJ46" s="8">
        <f t="shared" si="10"/>
        <v>3.3479492600422831</v>
      </c>
      <c r="AK46" s="8">
        <f t="shared" si="11"/>
        <v>1.1780842572062085</v>
      </c>
      <c r="AL46" s="8">
        <f t="shared" si="12"/>
        <v>2.0523444976076552</v>
      </c>
      <c r="AM46" s="8">
        <f t="shared" si="42"/>
        <v>2.0729641693811081</v>
      </c>
      <c r="AN46" s="8">
        <f t="shared" si="43"/>
        <v>2.7898520084566596</v>
      </c>
      <c r="AO46" s="8">
        <f t="shared" si="44"/>
        <v>0.98036253776435045</v>
      </c>
      <c r="AP46" s="8">
        <f t="shared" si="45"/>
        <v>1.7102392344497608</v>
      </c>
      <c r="AQ46" s="8">
        <f>'30.06.2017'!AK46+'30.06.2017'!AL46</f>
        <v>10.528395623166052</v>
      </c>
      <c r="AR46" s="8">
        <f>'30.06.2017'!P46+'30.06.2017'!R46+'30.06.2017'!AG46*1.2+'30.06.2017'!AH46*1.2</f>
        <v>5.9448610700164082</v>
      </c>
    </row>
    <row r="47" spans="1:44" s="36" customFormat="1" x14ac:dyDescent="0.25">
      <c r="A47" s="54" t="s">
        <v>70</v>
      </c>
      <c r="B47" s="34">
        <v>274.10300000000001</v>
      </c>
      <c r="C47" s="34">
        <v>56.46</v>
      </c>
      <c r="D47" s="34">
        <v>0</v>
      </c>
      <c r="E47" s="34">
        <v>267.08100000000002</v>
      </c>
      <c r="F47" s="34">
        <v>65.215000000000003</v>
      </c>
      <c r="G47" s="34">
        <v>0</v>
      </c>
      <c r="H47" s="34"/>
      <c r="I47" s="34">
        <v>1.25</v>
      </c>
      <c r="J47" s="34">
        <v>1.47</v>
      </c>
      <c r="K47" s="34">
        <v>1.95</v>
      </c>
      <c r="L47" s="34">
        <v>2.2000000000000002</v>
      </c>
      <c r="M47" s="34">
        <v>1.5</v>
      </c>
      <c r="N47" s="34">
        <v>1.76</v>
      </c>
      <c r="O47" s="34">
        <v>2.34</v>
      </c>
      <c r="P47" s="34">
        <v>2.64</v>
      </c>
      <c r="Q47" s="34">
        <v>343.35399999999998</v>
      </c>
      <c r="R47" s="34">
        <v>92.013000000000005</v>
      </c>
      <c r="S47" s="34">
        <v>0</v>
      </c>
      <c r="T47" s="34">
        <v>495.00299999999999</v>
      </c>
      <c r="U47" s="34">
        <v>120.42400000000001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f t="shared" si="4"/>
        <v>0</v>
      </c>
      <c r="AD47" s="34">
        <f t="shared" si="5"/>
        <v>0</v>
      </c>
      <c r="AE47" s="34">
        <f t="shared" si="6"/>
        <v>0</v>
      </c>
      <c r="AF47" s="34">
        <f t="shared" si="7"/>
        <v>0</v>
      </c>
      <c r="AG47" s="4">
        <f t="shared" si="8"/>
        <v>1.25</v>
      </c>
      <c r="AH47" s="4">
        <f t="shared" si="9"/>
        <v>1.95</v>
      </c>
      <c r="AI47" s="8">
        <f t="shared" si="10"/>
        <v>1.5</v>
      </c>
      <c r="AJ47" s="8">
        <f t="shared" si="10"/>
        <v>2.34</v>
      </c>
      <c r="AK47" s="8">
        <f t="shared" si="11"/>
        <v>1.764</v>
      </c>
      <c r="AL47" s="8">
        <f t="shared" si="12"/>
        <v>2.64</v>
      </c>
      <c r="AM47" s="35">
        <f t="shared" si="42"/>
        <v>1.2526459031823802</v>
      </c>
      <c r="AN47" s="35">
        <f t="shared" si="43"/>
        <v>1.8533815584036302</v>
      </c>
      <c r="AO47" s="35">
        <f t="shared" si="44"/>
        <v>1.629702444208289</v>
      </c>
      <c r="AP47" s="35">
        <f t="shared" si="45"/>
        <v>1.8465690408648316</v>
      </c>
      <c r="AQ47" s="8">
        <f>'30.06.2017'!AK47+'30.06.2017'!AL47</f>
        <v>3.84</v>
      </c>
      <c r="AR47" s="8">
        <f>'30.06.2017'!P47+'30.06.2017'!R47+'30.06.2017'!AG47*1.2+'30.06.2017'!AH47*1.2</f>
        <v>4.4000000000000004</v>
      </c>
    </row>
    <row r="48" spans="1:44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4">
        <v>0.77</v>
      </c>
      <c r="K48" s="4">
        <v>0.99</v>
      </c>
      <c r="L48" s="4">
        <v>0.99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f t="shared" si="4"/>
        <v>0</v>
      </c>
      <c r="AD48" s="4">
        <f t="shared" si="5"/>
        <v>0</v>
      </c>
      <c r="AE48" s="4">
        <f t="shared" si="6"/>
        <v>0</v>
      </c>
      <c r="AF48" s="4">
        <f t="shared" si="7"/>
        <v>0</v>
      </c>
      <c r="AG48" s="4">
        <f t="shared" si="8"/>
        <v>0.77</v>
      </c>
      <c r="AH48" s="4">
        <f t="shared" si="9"/>
        <v>0.99</v>
      </c>
      <c r="AI48" s="8">
        <f t="shared" si="10"/>
        <v>0.92399999999999993</v>
      </c>
      <c r="AJ48" s="8">
        <f t="shared" si="10"/>
        <v>1.1879999999999999</v>
      </c>
      <c r="AK48" s="8">
        <f t="shared" si="11"/>
        <v>0.92399999999999993</v>
      </c>
      <c r="AL48" s="8">
        <f t="shared" si="12"/>
        <v>1.1879999999999999</v>
      </c>
      <c r="AM48" s="8">
        <f t="shared" si="42"/>
        <v>0.75755637294098832</v>
      </c>
      <c r="AN48" s="8">
        <f t="shared" si="43"/>
        <v>0.97603269856618735</v>
      </c>
      <c r="AO48" s="8">
        <f t="shared" si="44"/>
        <v>0.76044728434504794</v>
      </c>
      <c r="AP48" s="8">
        <f t="shared" si="45"/>
        <v>1.2926315444776151</v>
      </c>
      <c r="AQ48" s="8">
        <f>'30.06.2017'!AK48+'30.06.2017'!AL48</f>
        <v>2.2199999999999998</v>
      </c>
      <c r="AR48" s="8">
        <f>'30.06.2017'!P48+'30.06.2017'!R48+'30.06.2017'!AG48*1.2+'30.06.2017'!AH48*1.2</f>
        <v>2.2200000000000002</v>
      </c>
    </row>
    <row r="49" spans="1:44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4">
        <v>0.77</v>
      </c>
      <c r="K49" s="4">
        <v>0.99</v>
      </c>
      <c r="L49" s="4">
        <v>0.99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f t="shared" ref="AC49" si="60">W49/B49</f>
        <v>0</v>
      </c>
      <c r="AD49" s="4">
        <f t="shared" ref="AD49" si="61">Z49/E49</f>
        <v>0</v>
      </c>
      <c r="AE49" s="4">
        <f t="shared" ref="AE49" si="62">(X49+Y49)/(C49+D49)</f>
        <v>0</v>
      </c>
      <c r="AF49" s="4">
        <f t="shared" ref="AF49" si="63">(AA49+AB49)/(F49+G49)</f>
        <v>0</v>
      </c>
      <c r="AG49" s="4">
        <f t="shared" ref="AG49" si="64">I49+AC49</f>
        <v>0.77</v>
      </c>
      <c r="AH49" s="4">
        <f t="shared" ref="AH49" si="65">K49+AD49</f>
        <v>0.99</v>
      </c>
      <c r="AI49" s="8">
        <f t="shared" ref="AI49" si="66">AG49*1.2</f>
        <v>0.92399999999999993</v>
      </c>
      <c r="AJ49" s="8">
        <f t="shared" ref="AJ49" si="67">AH49*1.2</f>
        <v>1.1879999999999999</v>
      </c>
      <c r="AK49" s="8">
        <f t="shared" ref="AK49" si="68">(J49+AE49)*1.2</f>
        <v>0.92399999999999993</v>
      </c>
      <c r="AL49" s="8">
        <f t="shared" ref="AL49" si="69">(AF49+L49)*1.2</f>
        <v>1.1879999999999999</v>
      </c>
      <c r="AM49" s="8">
        <f t="shared" ref="AM49" si="70">(Q49+W49)/B49</f>
        <v>0.75755637294098832</v>
      </c>
      <c r="AN49" s="8">
        <f t="shared" ref="AN49" si="71">(T49+Z49)/E49</f>
        <v>0.97603269856618735</v>
      </c>
      <c r="AO49" s="8">
        <f t="shared" ref="AO49" si="72">(R49+X49)/C49</f>
        <v>0.76044728434504794</v>
      </c>
      <c r="AP49" s="8">
        <f t="shared" ref="AP49" si="73">(U49+V49+AA49+AB49)/(F49+G49)</f>
        <v>1.2926315444776151</v>
      </c>
      <c r="AQ49" s="8">
        <f>'30.06.2017'!AK49+'30.06.2017'!AL49</f>
        <v>2.6160000000000001</v>
      </c>
      <c r="AR49" s="8">
        <f>'30.06.2017'!P49+'30.06.2017'!R49+'30.06.2017'!AG49*1.2+'30.06.2017'!AH49*1.2</f>
        <v>2.6160000000000001</v>
      </c>
    </row>
    <row r="50" spans="1:44" x14ac:dyDescent="0.25">
      <c r="A50" s="54" t="s">
        <v>88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4">
        <v>0.77</v>
      </c>
      <c r="K50" s="4">
        <v>0.99</v>
      </c>
      <c r="L50" s="4">
        <v>0.99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f t="shared" ref="AC50" si="74">W50/B50</f>
        <v>0</v>
      </c>
      <c r="AD50" s="4">
        <f t="shared" ref="AD50" si="75">Z50/E50</f>
        <v>0</v>
      </c>
      <c r="AE50" s="4">
        <f t="shared" ref="AE50" si="76">(X50+Y50)/(C50+D50)</f>
        <v>0</v>
      </c>
      <c r="AF50" s="4">
        <f t="shared" ref="AF50" si="77">(AA50+AB50)/(F50+G50)</f>
        <v>0</v>
      </c>
      <c r="AG50" s="4">
        <f t="shared" ref="AG50" si="78">I50+AC50</f>
        <v>0.77</v>
      </c>
      <c r="AH50" s="4">
        <f t="shared" ref="AH50" si="79">K50+AD50</f>
        <v>0.99</v>
      </c>
      <c r="AI50" s="8">
        <f t="shared" ref="AI50" si="80">AG50*1.2</f>
        <v>0.92399999999999993</v>
      </c>
      <c r="AJ50" s="8">
        <f t="shared" ref="AJ50" si="81">AH50*1.2</f>
        <v>1.1879999999999999</v>
      </c>
      <c r="AK50" s="8">
        <f t="shared" ref="AK50" si="82">(J50+AE50)*1.2</f>
        <v>0.92399999999999993</v>
      </c>
      <c r="AL50" s="8">
        <f t="shared" ref="AL50" si="83">(AF50+L50)*1.2</f>
        <v>1.1879999999999999</v>
      </c>
      <c r="AM50" s="8">
        <f t="shared" ref="AM50" si="84">(Q50+W50)/B50</f>
        <v>0.75755637294098832</v>
      </c>
      <c r="AN50" s="8">
        <f t="shared" ref="AN50" si="85">(T50+Z50)/E50</f>
        <v>0.97603269856618735</v>
      </c>
      <c r="AO50" s="8">
        <f t="shared" ref="AO50" si="86">(R50+X50)/C50</f>
        <v>0.76044728434504794</v>
      </c>
      <c r="AP50" s="8">
        <f t="shared" ref="AP50" si="87">(U50+V50+AA50+AB50)/(F50+G50)</f>
        <v>1.2926315444776151</v>
      </c>
      <c r="AQ50" s="8">
        <f>'30.06.2017'!AK50+'30.06.2017'!AL50</f>
        <v>2.7686564011259955</v>
      </c>
      <c r="AR50" s="8">
        <f>'30.06.2017'!P50+'30.06.2017'!R50+'30.06.2017'!AG50*1.2+'30.06.2017'!AH50*1.2</f>
        <v>2.7531804190022306</v>
      </c>
    </row>
    <row r="52" spans="1:44" x14ac:dyDescent="0.25">
      <c r="A52" s="11" t="s">
        <v>45</v>
      </c>
    </row>
    <row r="53" spans="1:44" x14ac:dyDescent="0.25">
      <c r="A53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52" sqref="K52"/>
    </sheetView>
  </sheetViews>
  <sheetFormatPr defaultRowHeight="15" x14ac:dyDescent="0.25"/>
  <cols>
    <col min="1" max="1" width="25.42578125" style="11" customWidth="1"/>
    <col min="2" max="2" width="8.5703125" hidden="1" customWidth="1"/>
    <col min="3" max="8" width="0" hidden="1" customWidth="1"/>
    <col min="9" max="9" width="11.5703125" customWidth="1"/>
    <col min="10" max="10" width="0" hidden="1" customWidth="1"/>
    <col min="11" max="11" width="13.5703125" customWidth="1"/>
    <col min="12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7" width="0" hidden="1" customWidth="1"/>
  </cols>
  <sheetData>
    <row r="1" spans="1:36" x14ac:dyDescent="0.25">
      <c r="AC1" t="s">
        <v>54</v>
      </c>
      <c r="AE1" t="s">
        <v>54</v>
      </c>
      <c r="AG1" t="s">
        <v>58</v>
      </c>
    </row>
    <row r="2" spans="1:36" x14ac:dyDescent="0.25">
      <c r="A2" s="6"/>
      <c r="B2" s="97" t="s">
        <v>0</v>
      </c>
      <c r="C2" s="98"/>
      <c r="D2" s="99"/>
      <c r="E2" s="97" t="s">
        <v>4</v>
      </c>
      <c r="F2" s="98"/>
      <c r="G2" s="98"/>
      <c r="H2" s="16"/>
      <c r="I2" s="18" t="s">
        <v>6</v>
      </c>
      <c r="J2" s="19"/>
      <c r="K2" s="20" t="s">
        <v>7</v>
      </c>
      <c r="L2" s="3"/>
      <c r="M2" s="1" t="s">
        <v>8</v>
      </c>
      <c r="N2" s="3"/>
      <c r="O2" s="1" t="s">
        <v>9</v>
      </c>
      <c r="P2" s="3"/>
      <c r="Q2" s="1" t="s">
        <v>56</v>
      </c>
      <c r="R2" s="2"/>
      <c r="S2" s="3"/>
      <c r="T2" s="1" t="s">
        <v>57</v>
      </c>
      <c r="U2" s="2"/>
      <c r="V2" s="3"/>
      <c r="W2" s="1" t="s">
        <v>11</v>
      </c>
      <c r="X2" s="2"/>
      <c r="Y2" s="3"/>
      <c r="Z2" s="100" t="s">
        <v>12</v>
      </c>
      <c r="AA2" s="101"/>
      <c r="AB2" s="102"/>
      <c r="AC2" t="s">
        <v>53</v>
      </c>
      <c r="AE2" t="s">
        <v>55</v>
      </c>
      <c r="AG2" t="s">
        <v>53</v>
      </c>
      <c r="AI2" t="s">
        <v>55</v>
      </c>
    </row>
    <row r="3" spans="1:36" ht="21" x14ac:dyDescent="0.35">
      <c r="A3" s="10">
        <f>'30.06.2017'!A3</f>
        <v>42916</v>
      </c>
      <c r="B3" s="4" t="s">
        <v>1</v>
      </c>
      <c r="C3" s="4" t="s">
        <v>2</v>
      </c>
      <c r="D3" s="4" t="s">
        <v>3</v>
      </c>
      <c r="E3" s="5" t="s">
        <v>1</v>
      </c>
      <c r="F3" s="5" t="s">
        <v>5</v>
      </c>
      <c r="G3" s="5" t="s">
        <v>3</v>
      </c>
      <c r="H3" s="5" t="s">
        <v>43</v>
      </c>
      <c r="I3" s="20" t="s">
        <v>1</v>
      </c>
      <c r="J3" s="20" t="s">
        <v>2</v>
      </c>
      <c r="K3" s="20" t="s">
        <v>1</v>
      </c>
      <c r="L3" s="4" t="s">
        <v>2</v>
      </c>
      <c r="M3" s="4" t="s">
        <v>1</v>
      </c>
      <c r="N3" s="4" t="s">
        <v>2</v>
      </c>
      <c r="O3" s="4" t="s">
        <v>1</v>
      </c>
      <c r="P3" s="4" t="s">
        <v>2</v>
      </c>
      <c r="Q3" s="4" t="s">
        <v>1</v>
      </c>
      <c r="R3" s="4" t="s">
        <v>2</v>
      </c>
      <c r="S3" s="4" t="s">
        <v>10</v>
      </c>
      <c r="T3" s="4" t="s">
        <v>1</v>
      </c>
      <c r="U3" s="4" t="s">
        <v>2</v>
      </c>
      <c r="V3" s="4" t="s">
        <v>10</v>
      </c>
      <c r="W3" s="4" t="s">
        <v>1</v>
      </c>
      <c r="X3" s="4" t="s">
        <v>2</v>
      </c>
      <c r="Y3" s="4" t="s">
        <v>10</v>
      </c>
      <c r="Z3" s="4" t="s">
        <v>1</v>
      </c>
      <c r="AA3" s="4" t="s">
        <v>2</v>
      </c>
      <c r="AB3" s="4" t="s">
        <v>10</v>
      </c>
      <c r="AC3" s="14" t="s">
        <v>47</v>
      </c>
      <c r="AD3" s="14" t="s">
        <v>48</v>
      </c>
      <c r="AE3" s="14" t="s">
        <v>47</v>
      </c>
      <c r="AF3" s="14" t="s">
        <v>48</v>
      </c>
      <c r="AG3" s="14" t="s">
        <v>47</v>
      </c>
      <c r="AH3" s="14" t="s">
        <v>48</v>
      </c>
      <c r="AI3" s="14" t="s">
        <v>47</v>
      </c>
      <c r="AJ3" s="14" t="s">
        <v>48</v>
      </c>
    </row>
    <row r="4" spans="1:36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f>'30.06.2017'!K4</f>
        <v>1.1859999999999999</v>
      </c>
      <c r="J4" s="4">
        <v>0.77</v>
      </c>
      <c r="K4" s="4">
        <f>'30.06.2017'!M4</f>
        <v>1.3129999999999999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15">
        <f t="shared" ref="AG4:AG28" si="0">(Q4+W4)/B4</f>
        <v>1.3378944945866438</v>
      </c>
      <c r="AH4" s="15">
        <f t="shared" ref="AH4:AH28" si="1">(T4+Z4)/E4</f>
        <v>2.1815022088343299</v>
      </c>
      <c r="AI4" s="15">
        <f t="shared" ref="AI4:AI28" si="2">(R4+X4)/C4</f>
        <v>2.0532136351808479</v>
      </c>
      <c r="AJ4" s="15">
        <f t="shared" ref="AJ4:AJ28" si="3">(U4+V4+AA4+AB4)/(F4+G4)</f>
        <v>3.0793226931744515</v>
      </c>
    </row>
    <row r="5" spans="1:36" x14ac:dyDescent="0.25">
      <c r="A5" s="54" t="s">
        <v>83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8">
        <f>'30.06.2017'!K5</f>
        <v>1.2031860535016532</v>
      </c>
      <c r="J5" s="8">
        <v>0.77</v>
      </c>
      <c r="K5" s="8">
        <f>'30.06.2017'!M5</f>
        <v>1.483279355697094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>
        <f t="shared" ref="AC5:AC48" si="4">W5/B5</f>
        <v>0</v>
      </c>
      <c r="AD5">
        <f t="shared" ref="AD5:AD48" si="5">Z5/E5</f>
        <v>0</v>
      </c>
      <c r="AE5">
        <f t="shared" ref="AE5:AE48" si="6">(X5+Y5)/(C5+D5)</f>
        <v>0</v>
      </c>
      <c r="AF5">
        <f t="shared" ref="AF5:AF48" si="7">(AA5+AB5)/(F5+G5)</f>
        <v>0</v>
      </c>
      <c r="AG5" s="15">
        <f t="shared" si="0"/>
        <v>0.83448706250065552</v>
      </c>
      <c r="AH5" s="15">
        <f t="shared" si="1"/>
        <v>1.0513394445204542</v>
      </c>
      <c r="AI5" s="15">
        <f t="shared" si="2"/>
        <v>0.77812921961415382</v>
      </c>
      <c r="AJ5" s="15">
        <f t="shared" si="3"/>
        <v>1.2934140769794407</v>
      </c>
    </row>
    <row r="6" spans="1:36" x14ac:dyDescent="0.25">
      <c r="A6" s="54" t="s">
        <v>79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f>'30.06.2017'!K6</f>
        <v>0.73</v>
      </c>
      <c r="J6" s="4">
        <v>0.77</v>
      </c>
      <c r="K6" s="4">
        <f>'30.06.2017'!M6</f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>
        <f t="shared" si="4"/>
        <v>0.17665416825703317</v>
      </c>
      <c r="AD6">
        <f t="shared" si="5"/>
        <v>0.13488511580695767</v>
      </c>
      <c r="AG6" s="15">
        <f t="shared" si="0"/>
        <v>0.90567816969397608</v>
      </c>
      <c r="AH6" s="15">
        <f t="shared" si="1"/>
        <v>0.72390883085724844</v>
      </c>
      <c r="AI6" s="15"/>
      <c r="AJ6" s="15"/>
    </row>
    <row r="7" spans="1:36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4">
        <f>ROUND(('30.06.2017'!K7),2)</f>
        <v>0.9</v>
      </c>
      <c r="J7" s="4">
        <v>0.77</v>
      </c>
      <c r="K7" s="4">
        <f>ROUND(('30.06.2017'!M7),2)</f>
        <v>1.28</v>
      </c>
      <c r="L7" s="7">
        <f>U7/F7</f>
        <v>1.6965011825839753</v>
      </c>
      <c r="M7" s="8">
        <f t="shared" ref="M7:P8" si="8">I7*1.2</f>
        <v>1.08</v>
      </c>
      <c r="N7" s="8">
        <f t="shared" si="8"/>
        <v>0.92399999999999993</v>
      </c>
      <c r="O7" s="8">
        <f t="shared" si="8"/>
        <v>1.536</v>
      </c>
      <c r="P7" s="8">
        <f t="shared" si="8"/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15">
        <f t="shared" si="0"/>
        <v>0.79925338405195956</v>
      </c>
      <c r="AH7" s="15">
        <f t="shared" si="1"/>
        <v>1.0993674792544803</v>
      </c>
      <c r="AI7" s="15">
        <f t="shared" si="2"/>
        <v>0.80154772519621764</v>
      </c>
      <c r="AJ7" s="15">
        <f t="shared" si="3"/>
        <v>1.6965011825839753</v>
      </c>
    </row>
    <row r="8" spans="1:36" x14ac:dyDescent="0.25">
      <c r="A8" s="54" t="s">
        <v>112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4">
        <f>ROUND(('30.06.2017'!K8),2)</f>
        <v>0.97</v>
      </c>
      <c r="J8" s="4">
        <v>0.77</v>
      </c>
      <c r="K8" s="4">
        <f>ROUND(('30.06.2017'!M8),2)</f>
        <v>1.55</v>
      </c>
      <c r="L8" s="7">
        <f>U8/F8</f>
        <v>1.6965011825839753</v>
      </c>
      <c r="M8" s="8">
        <f t="shared" si="8"/>
        <v>1.1639999999999999</v>
      </c>
      <c r="N8" s="8">
        <f t="shared" si="8"/>
        <v>0.92399999999999993</v>
      </c>
      <c r="O8" s="8">
        <f t="shared" si="8"/>
        <v>1.8599999999999999</v>
      </c>
      <c r="P8" s="8">
        <f t="shared" si="8"/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>
        <f t="shared" ref="AC8" si="9">W8/B8</f>
        <v>0</v>
      </c>
      <c r="AD8">
        <f t="shared" ref="AD8" si="10">Z8/E8</f>
        <v>0</v>
      </c>
      <c r="AE8">
        <f t="shared" ref="AE8" si="11">(X8+Y8)/(C8+D8)</f>
        <v>0</v>
      </c>
      <c r="AF8">
        <f t="shared" ref="AF8" si="12">(AA8+AB8)/(F8+G8)</f>
        <v>0</v>
      </c>
      <c r="AG8" s="15">
        <f t="shared" ref="AG8" si="13">(Q8+W8)/B8</f>
        <v>0.79925338405195956</v>
      </c>
      <c r="AH8" s="15">
        <f t="shared" ref="AH8" si="14">(T8+Z8)/E8</f>
        <v>1.0993674792544803</v>
      </c>
      <c r="AI8" s="15">
        <f t="shared" ref="AI8" si="15">(R8+X8)/C8</f>
        <v>0.80154772519621764</v>
      </c>
      <c r="AJ8" s="15">
        <f t="shared" ref="AJ8" si="16">(U8+V8+AA8+AB8)/(F8+G8)</f>
        <v>1.6965011825839753</v>
      </c>
    </row>
    <row r="9" spans="1:36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f>'30.06.2017'!K9</f>
        <v>1.2</v>
      </c>
      <c r="J9" s="4">
        <v>0.77</v>
      </c>
      <c r="K9" s="4">
        <f>'30.06.2017'!M9</f>
        <v>1.8</v>
      </c>
      <c r="L9" s="4">
        <v>1.56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15">
        <f t="shared" si="0"/>
        <v>0.88003251834997398</v>
      </c>
      <c r="AH9" s="15">
        <f t="shared" si="1"/>
        <v>1.2995790594155217</v>
      </c>
      <c r="AI9" s="15">
        <f t="shared" si="2"/>
        <v>1.0519376194565246</v>
      </c>
      <c r="AJ9" s="15">
        <f t="shared" si="3"/>
        <v>1.5630771489392941</v>
      </c>
    </row>
    <row r="10" spans="1:36" x14ac:dyDescent="0.25">
      <c r="A10" s="54" t="s">
        <v>84</v>
      </c>
      <c r="B10" s="4">
        <v>12.874000000000001</v>
      </c>
      <c r="C10" s="4">
        <v>3.2320000000000002</v>
      </c>
      <c r="D10" s="4">
        <v>0</v>
      </c>
      <c r="E10" s="4">
        <v>12.874000000000001</v>
      </c>
      <c r="F10" s="4">
        <v>3.2320000000000002</v>
      </c>
      <c r="G10" s="4">
        <v>0</v>
      </c>
      <c r="H10" s="4">
        <v>44.454999999999998</v>
      </c>
      <c r="I10" s="4">
        <f>'30.06.2017'!K10</f>
        <v>0.94799999999999995</v>
      </c>
      <c r="J10" s="4">
        <v>0.77</v>
      </c>
      <c r="K10" s="4">
        <f>'30.06.2017'!M10</f>
        <v>1.1299999999999999</v>
      </c>
      <c r="L10" s="13">
        <v>0</v>
      </c>
      <c r="M10" s="4">
        <v>1.1399999999999999</v>
      </c>
      <c r="N10" s="4">
        <v>1.1399999999999999</v>
      </c>
      <c r="O10" s="4">
        <v>1.36</v>
      </c>
      <c r="P10" s="13">
        <v>0</v>
      </c>
      <c r="Q10" s="4">
        <v>9.3949999999999996</v>
      </c>
      <c r="R10" s="4">
        <v>2.911</v>
      </c>
      <c r="S10" s="4">
        <v>0</v>
      </c>
      <c r="T10" s="4">
        <v>15.593999999999999</v>
      </c>
      <c r="U10" s="4">
        <v>3.556</v>
      </c>
      <c r="V10" s="13">
        <v>9.2550000000000008</v>
      </c>
      <c r="W10" s="4"/>
      <c r="X10" s="4"/>
      <c r="Y10" s="4"/>
      <c r="Z10" s="4"/>
      <c r="AA10" s="4"/>
      <c r="AB10" s="4"/>
      <c r="AC10">
        <f t="shared" si="4"/>
        <v>0</v>
      </c>
      <c r="AD10">
        <f t="shared" si="5"/>
        <v>0</v>
      </c>
      <c r="AE10">
        <f t="shared" si="6"/>
        <v>0</v>
      </c>
      <c r="AF10">
        <f t="shared" si="7"/>
        <v>0</v>
      </c>
      <c r="AG10" s="15">
        <f t="shared" si="0"/>
        <v>0.72976541867329492</v>
      </c>
      <c r="AH10" s="15">
        <f t="shared" si="1"/>
        <v>1.2112785459064781</v>
      </c>
      <c r="AI10" s="15">
        <f t="shared" si="2"/>
        <v>0.90068069306930687</v>
      </c>
      <c r="AJ10" s="15">
        <f t="shared" si="3"/>
        <v>3.9637995049504946</v>
      </c>
    </row>
    <row r="11" spans="1:36" x14ac:dyDescent="0.25">
      <c r="A11" s="54" t="s">
        <v>86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f>'30.06.2017'!K11</f>
        <v>1.2210000000000001</v>
      </c>
      <c r="J11" s="4">
        <v>0.77</v>
      </c>
      <c r="K11" s="4">
        <f>'30.06.2017'!M11</f>
        <v>0.72399999999999998</v>
      </c>
      <c r="L11" s="4">
        <v>0.84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>
        <f t="shared" si="4"/>
        <v>1.0967769959169489E-2</v>
      </c>
      <c r="AD11">
        <f t="shared" si="5"/>
        <v>0</v>
      </c>
      <c r="AE11">
        <f t="shared" si="6"/>
        <v>0.10334020974245813</v>
      </c>
      <c r="AF11">
        <f t="shared" si="7"/>
        <v>0</v>
      </c>
      <c r="AG11" s="15">
        <f t="shared" si="0"/>
        <v>0.61889388411085056</v>
      </c>
      <c r="AH11" s="15">
        <f t="shared" si="1"/>
        <v>0.79558602983379723</v>
      </c>
      <c r="AI11" s="15">
        <f t="shared" si="2"/>
        <v>0.81573140314685566</v>
      </c>
      <c r="AJ11" s="15">
        <f t="shared" si="3"/>
        <v>0.84199271802577591</v>
      </c>
    </row>
    <row r="12" spans="1:36" x14ac:dyDescent="0.25">
      <c r="A12" s="54" t="s">
        <v>85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f>'30.06.2017'!K12</f>
        <v>1.02</v>
      </c>
      <c r="J12" s="4">
        <v>0.77</v>
      </c>
      <c r="K12" s="4">
        <f>'30.06.2017'!M12</f>
        <v>1.65</v>
      </c>
      <c r="L12" s="4">
        <v>1.3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40.485999999999997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15">
        <f t="shared" si="0"/>
        <v>0.97989817704056492</v>
      </c>
      <c r="AH12" s="15">
        <f t="shared" si="1"/>
        <v>1.299988393108823</v>
      </c>
      <c r="AI12" s="15">
        <f t="shared" si="2"/>
        <v>0.98074142916150364</v>
      </c>
      <c r="AJ12" s="15">
        <f t="shared" si="3"/>
        <v>1.7523994811932551</v>
      </c>
    </row>
    <row r="13" spans="1:36" x14ac:dyDescent="0.25">
      <c r="A13" s="54" t="s">
        <v>20</v>
      </c>
      <c r="B13" s="4">
        <v>36.872999999999998</v>
      </c>
      <c r="C13" s="4">
        <v>11.788</v>
      </c>
      <c r="D13" s="4">
        <v>0</v>
      </c>
      <c r="E13" s="4">
        <v>36.313000000000002</v>
      </c>
      <c r="F13" s="4">
        <v>7.87</v>
      </c>
      <c r="G13" s="4">
        <v>0</v>
      </c>
      <c r="H13" s="4"/>
      <c r="I13" s="4">
        <f>'30.06.2017'!K13</f>
        <v>0.77500000000000002</v>
      </c>
      <c r="J13" s="4">
        <v>0.77</v>
      </c>
      <c r="K13" s="4">
        <f>'30.06.2017'!M13</f>
        <v>1.851</v>
      </c>
      <c r="L13" s="4">
        <v>1.6</v>
      </c>
      <c r="M13" s="4">
        <v>0.96</v>
      </c>
      <c r="N13" s="4">
        <v>0.96</v>
      </c>
      <c r="O13" s="4">
        <v>1.92</v>
      </c>
      <c r="P13" s="4">
        <v>1.92</v>
      </c>
      <c r="Q13" s="4">
        <v>25.811</v>
      </c>
      <c r="R13" s="4">
        <v>8.2520000000000007</v>
      </c>
      <c r="S13" s="4">
        <v>0</v>
      </c>
      <c r="T13" s="4">
        <v>53.38</v>
      </c>
      <c r="U13" s="4">
        <v>11.569000000000001</v>
      </c>
      <c r="V13" s="4"/>
      <c r="W13" s="4"/>
      <c r="X13" s="4"/>
      <c r="Y13" s="4"/>
      <c r="Z13" s="4"/>
      <c r="AA13" s="4"/>
      <c r="AB13" s="4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15">
        <f t="shared" si="0"/>
        <v>0.69999728798850114</v>
      </c>
      <c r="AH13" s="15">
        <f t="shared" si="1"/>
        <v>1.4699969707818137</v>
      </c>
      <c r="AI13" s="15">
        <f t="shared" si="2"/>
        <v>0.70003393281303028</v>
      </c>
      <c r="AJ13" s="15">
        <f t="shared" si="3"/>
        <v>1.470012706480305</v>
      </c>
    </row>
    <row r="14" spans="1:36" x14ac:dyDescent="0.25">
      <c r="A14" s="54" t="s">
        <v>50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f>'30.06.2017'!K14</f>
        <v>1.36</v>
      </c>
      <c r="J14" s="4">
        <v>0.77</v>
      </c>
      <c r="K14" s="4">
        <f>'30.06.2017'!M14</f>
        <v>1.5649999999999999</v>
      </c>
      <c r="L14" s="4">
        <v>1.33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>
        <f t="shared" si="4"/>
        <v>0</v>
      </c>
      <c r="AD14">
        <f t="shared" si="5"/>
        <v>0</v>
      </c>
      <c r="AE14">
        <f t="shared" si="6"/>
        <v>0</v>
      </c>
      <c r="AF14">
        <f t="shared" si="7"/>
        <v>0</v>
      </c>
      <c r="AG14" s="15">
        <f t="shared" si="0"/>
        <v>1.1520338946782789</v>
      </c>
      <c r="AH14" s="15">
        <f t="shared" si="1"/>
        <v>1.3016703656114941</v>
      </c>
      <c r="AI14" s="15">
        <f t="shared" si="2"/>
        <v>1.2099607267705321</v>
      </c>
      <c r="AJ14" s="15">
        <f t="shared" si="3"/>
        <v>1.3286790266512165</v>
      </c>
    </row>
    <row r="15" spans="1:36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>
        <f>'30.06.2017'!K15</f>
        <v>1.4650000000000001</v>
      </c>
      <c r="J15" s="4">
        <v>0.77</v>
      </c>
      <c r="K15" s="4">
        <f>'30.06.2017'!M15</f>
        <v>2.1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G15" s="15"/>
      <c r="AH15" s="15"/>
      <c r="AI15" s="15"/>
      <c r="AJ15" s="15"/>
    </row>
    <row r="16" spans="1:36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f>'30.06.2017'!K16</f>
        <v>1.1200000000000001</v>
      </c>
      <c r="J16" s="4">
        <v>0.77</v>
      </c>
      <c r="K16" s="4">
        <f>'30.06.2017'!M16</f>
        <v>1.37</v>
      </c>
      <c r="L16" s="4">
        <v>0.91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>
        <f t="shared" si="4"/>
        <v>0.11849604637715984</v>
      </c>
      <c r="AD16">
        <f t="shared" si="5"/>
        <v>0.11882713454940048</v>
      </c>
      <c r="AE16">
        <f t="shared" si="6"/>
        <v>7.8722718617255022E-2</v>
      </c>
      <c r="AF16">
        <f t="shared" si="7"/>
        <v>6.5533099571828804E-2</v>
      </c>
      <c r="AG16" s="15">
        <f t="shared" si="0"/>
        <v>0.99849814896860367</v>
      </c>
      <c r="AH16" s="15">
        <f t="shared" si="1"/>
        <v>1.0288065780725819</v>
      </c>
      <c r="AI16" s="15">
        <f t="shared" si="2"/>
        <v>0.95872857770616671</v>
      </c>
      <c r="AJ16" s="15">
        <f t="shared" si="3"/>
        <v>0.97554666713653904</v>
      </c>
    </row>
    <row r="17" spans="1:36" x14ac:dyDescent="0.25">
      <c r="A17" s="54" t="s">
        <v>22</v>
      </c>
      <c r="B17" s="4">
        <v>48.48</v>
      </c>
      <c r="C17" s="4">
        <v>6.8789999999999996</v>
      </c>
      <c r="D17" s="4">
        <v>7.4999999999999997E-2</v>
      </c>
      <c r="E17" s="4">
        <v>46.804000000000002</v>
      </c>
      <c r="F17" s="4">
        <v>4.7789999999999999</v>
      </c>
      <c r="G17" s="4"/>
      <c r="H17" s="4"/>
      <c r="I17" s="4">
        <f>'30.06.2017'!K17</f>
        <v>1.32</v>
      </c>
      <c r="J17" s="4">
        <v>0.77</v>
      </c>
      <c r="K17" s="4">
        <f>'30.06.2017'!M17</f>
        <v>1.81</v>
      </c>
      <c r="L17" s="4">
        <v>2.71</v>
      </c>
      <c r="M17" s="4">
        <v>1.3680000000000001</v>
      </c>
      <c r="N17" s="4">
        <v>2.016</v>
      </c>
      <c r="O17" s="4">
        <v>2.016</v>
      </c>
      <c r="P17" s="4">
        <v>3.2519999999999998</v>
      </c>
      <c r="Q17" s="4">
        <v>55.267000000000003</v>
      </c>
      <c r="R17" s="4">
        <v>11.557</v>
      </c>
      <c r="S17" s="4">
        <v>0.126</v>
      </c>
      <c r="T17" s="4">
        <v>78.631</v>
      </c>
      <c r="U17" s="4">
        <v>12.951000000000001</v>
      </c>
      <c r="V17" s="4">
        <v>0</v>
      </c>
      <c r="W17" s="4">
        <v>7.694</v>
      </c>
      <c r="X17" s="4">
        <v>0.33</v>
      </c>
      <c r="Y17" s="4">
        <v>1.9E-2</v>
      </c>
      <c r="Z17" s="4">
        <v>0</v>
      </c>
      <c r="AA17" s="4">
        <v>0</v>
      </c>
      <c r="AB17" s="4">
        <v>0</v>
      </c>
      <c r="AC17">
        <f t="shared" si="4"/>
        <v>0.15870462046204623</v>
      </c>
      <c r="AD17">
        <f t="shared" si="5"/>
        <v>0</v>
      </c>
      <c r="AE17">
        <f t="shared" si="6"/>
        <v>5.0186942766752951E-2</v>
      </c>
      <c r="AF17">
        <f t="shared" si="7"/>
        <v>0</v>
      </c>
      <c r="AG17" s="15">
        <f t="shared" si="0"/>
        <v>1.2987004950495051</v>
      </c>
      <c r="AH17" s="15">
        <f t="shared" si="1"/>
        <v>1.6800059823946671</v>
      </c>
      <c r="AI17" s="15">
        <f t="shared" si="2"/>
        <v>1.7280127925570579</v>
      </c>
      <c r="AJ17" s="15">
        <f t="shared" si="3"/>
        <v>2.7099811676082863</v>
      </c>
    </row>
    <row r="18" spans="1:36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f>'30.06.2017'!K18</f>
        <v>1.1000000000000001</v>
      </c>
      <c r="J18" s="4">
        <v>0.77</v>
      </c>
      <c r="K18" s="4">
        <f>'30.06.2017'!M18</f>
        <v>2.09</v>
      </c>
      <c r="L18" s="4"/>
      <c r="M18" s="4"/>
      <c r="N18" s="4"/>
      <c r="O18" s="4"/>
      <c r="P18" s="4"/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/>
      <c r="AB18" s="4"/>
      <c r="AC18">
        <f t="shared" si="4"/>
        <v>6.9620980531868437E-2</v>
      </c>
      <c r="AD18">
        <f t="shared" si="5"/>
        <v>3.5452454816255349E-2</v>
      </c>
      <c r="AE18">
        <f t="shared" si="6"/>
        <v>6.6647452986526398E-2</v>
      </c>
      <c r="AF18">
        <f t="shared" si="7"/>
        <v>0</v>
      </c>
      <c r="AG18" s="15">
        <f t="shared" si="0"/>
        <v>0.51169926678465538</v>
      </c>
      <c r="AH18" s="15">
        <f t="shared" si="1"/>
        <v>1.0327977651216991</v>
      </c>
      <c r="AI18" s="15">
        <f t="shared" si="2"/>
        <v>0.87509244802366659</v>
      </c>
      <c r="AJ18" s="15">
        <f t="shared" si="3"/>
        <v>0.79187448988845555</v>
      </c>
    </row>
    <row r="19" spans="1:36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f>'30.06.2017'!K19</f>
        <v>1</v>
      </c>
      <c r="J19" s="4">
        <v>0.77</v>
      </c>
      <c r="K19" s="4">
        <f>'30.06.2017'!M19</f>
        <v>2.08</v>
      </c>
      <c r="L19" s="4">
        <v>1.97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>
        <f t="shared" si="4"/>
        <v>0</v>
      </c>
      <c r="AD19">
        <f t="shared" si="5"/>
        <v>0</v>
      </c>
      <c r="AE19">
        <f t="shared" si="6"/>
        <v>0</v>
      </c>
      <c r="AF19">
        <f t="shared" si="7"/>
        <v>0</v>
      </c>
      <c r="AG19" s="15">
        <f t="shared" si="0"/>
        <v>0.87942701671976364</v>
      </c>
      <c r="AH19" s="15">
        <f t="shared" si="1"/>
        <v>1.639238711141366</v>
      </c>
      <c r="AI19" s="15">
        <f t="shared" si="2"/>
        <v>1.0438565051643804</v>
      </c>
      <c r="AJ19" s="15">
        <f t="shared" si="3"/>
        <v>1.8885325850953669</v>
      </c>
    </row>
    <row r="20" spans="1:36" x14ac:dyDescent="0.25">
      <c r="A20" s="54" t="s">
        <v>82</v>
      </c>
      <c r="B20" s="4">
        <v>11.505000000000001</v>
      </c>
      <c r="C20" s="4">
        <v>44.930999999999997</v>
      </c>
      <c r="D20" s="4">
        <v>0</v>
      </c>
      <c r="E20" s="4">
        <v>9.4499999999999993</v>
      </c>
      <c r="F20" s="4">
        <v>43.003999999999998</v>
      </c>
      <c r="G20" s="4">
        <v>0</v>
      </c>
      <c r="H20" s="4"/>
      <c r="I20" s="4">
        <f>'30.06.2017'!K20</f>
        <v>1.4570000000000001</v>
      </c>
      <c r="J20" s="4">
        <v>0.77</v>
      </c>
      <c r="K20" s="4">
        <f>'30.06.2017'!M20</f>
        <v>1.871</v>
      </c>
      <c r="L20" s="4">
        <v>2.08</v>
      </c>
      <c r="M20" s="4">
        <v>1.2</v>
      </c>
      <c r="N20" s="4">
        <v>1.2</v>
      </c>
      <c r="O20" s="4">
        <v>2.496</v>
      </c>
      <c r="P20" s="4">
        <v>2.496</v>
      </c>
      <c r="Q20" s="4">
        <v>11.311999999999999</v>
      </c>
      <c r="R20" s="4">
        <v>43.954999999999998</v>
      </c>
      <c r="S20" s="4">
        <v>0</v>
      </c>
      <c r="T20" s="4">
        <v>19.655999999999999</v>
      </c>
      <c r="U20" s="4">
        <v>89.447999999999993</v>
      </c>
      <c r="V20" s="4">
        <v>0</v>
      </c>
      <c r="W20" s="4">
        <v>6.2229999999999999</v>
      </c>
      <c r="X20" s="4">
        <v>1.135</v>
      </c>
      <c r="Y20" s="4">
        <v>0</v>
      </c>
      <c r="Z20" s="4">
        <v>1.444</v>
      </c>
      <c r="AA20" s="4">
        <v>7.02</v>
      </c>
      <c r="AB20" s="4">
        <v>0</v>
      </c>
      <c r="AC20">
        <f t="shared" si="4"/>
        <v>0.54089526292916124</v>
      </c>
      <c r="AD20">
        <f t="shared" si="5"/>
        <v>0.1528042328042328</v>
      </c>
      <c r="AE20">
        <f t="shared" si="6"/>
        <v>2.5260955687609891E-2</v>
      </c>
      <c r="AF20">
        <f t="shared" si="7"/>
        <v>0.16324062877871826</v>
      </c>
      <c r="AG20" s="15">
        <f t="shared" si="0"/>
        <v>1.5241199478487613</v>
      </c>
      <c r="AH20" s="15">
        <f t="shared" si="1"/>
        <v>2.2328042328042326</v>
      </c>
      <c r="AI20" s="15">
        <f t="shared" si="2"/>
        <v>1.0035387594311278</v>
      </c>
      <c r="AJ20" s="15">
        <f t="shared" si="3"/>
        <v>2.2432331876104548</v>
      </c>
    </row>
    <row r="21" spans="1:36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8">
        <f>'30.06.2017'!K21</f>
        <v>0.89987951569258728</v>
      </c>
      <c r="J21" s="8">
        <v>0.77</v>
      </c>
      <c r="K21" s="8">
        <f>'30.06.2017'!M21</f>
        <v>1.7051181919742162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G21" s="15"/>
      <c r="AH21" s="15"/>
      <c r="AI21" s="15"/>
      <c r="AJ21" s="15"/>
    </row>
    <row r="22" spans="1:36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4">
        <f>'30.06.2017'!K22</f>
        <v>1.23</v>
      </c>
      <c r="J22" s="4">
        <v>0.77</v>
      </c>
      <c r="K22" s="4">
        <f>'30.06.2017'!M22</f>
        <v>1.95</v>
      </c>
      <c r="L22" s="7">
        <f>U22/F22</f>
        <v>2.1628588419743742</v>
      </c>
      <c r="M22" s="8">
        <f>I22*1.2</f>
        <v>1.476</v>
      </c>
      <c r="N22" s="8">
        <f>J22*1.2</f>
        <v>0.92399999999999993</v>
      </c>
      <c r="O22" s="8">
        <f>K22*1.2</f>
        <v>2.34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>
        <f t="shared" si="4"/>
        <v>5.9174293350611491E-3</v>
      </c>
      <c r="AD22">
        <f t="shared" si="5"/>
        <v>5.889227873654812E-3</v>
      </c>
      <c r="AE22">
        <f t="shared" si="6"/>
        <v>1.4628205774898577E-3</v>
      </c>
      <c r="AF22">
        <f t="shared" si="7"/>
        <v>9.4609936746499425E-4</v>
      </c>
      <c r="AG22" s="15">
        <f t="shared" si="0"/>
        <v>0.88369138252207025</v>
      </c>
      <c r="AH22" s="15">
        <f t="shared" si="1"/>
        <v>1.6710127549342522</v>
      </c>
      <c r="AI22" s="15">
        <f t="shared" si="2"/>
        <v>0.94171776930670958</v>
      </c>
      <c r="AJ22" s="15">
        <f t="shared" si="3"/>
        <v>2.1638049413418394</v>
      </c>
    </row>
    <row r="23" spans="1:36" x14ac:dyDescent="0.25">
      <c r="A23" s="54" t="s">
        <v>27</v>
      </c>
      <c r="B23" s="4">
        <v>27.053999999999998</v>
      </c>
      <c r="C23" s="4">
        <v>8.9260000000000002</v>
      </c>
      <c r="D23" s="4">
        <v>0</v>
      </c>
      <c r="E23" s="4">
        <v>24.202999999999999</v>
      </c>
      <c r="F23" s="4">
        <v>3.0680000000000001</v>
      </c>
      <c r="G23" s="4">
        <v>0</v>
      </c>
      <c r="H23" s="4"/>
      <c r="I23" s="4">
        <f>'30.06.2017'!K23</f>
        <v>1.33</v>
      </c>
      <c r="J23" s="4">
        <v>0.77</v>
      </c>
      <c r="K23" s="4">
        <f>'30.06.2017'!M23</f>
        <v>1.67</v>
      </c>
      <c r="L23" s="4">
        <v>1.1399999999999999</v>
      </c>
      <c r="M23" s="4">
        <v>0.96</v>
      </c>
      <c r="N23" s="4">
        <v>0.96</v>
      </c>
      <c r="O23" s="4">
        <v>1.37</v>
      </c>
      <c r="P23" s="4">
        <v>1.37</v>
      </c>
      <c r="Q23" s="4">
        <v>20.622</v>
      </c>
      <c r="R23" s="4">
        <v>8.1769999999999996</v>
      </c>
      <c r="S23" s="4">
        <v>0</v>
      </c>
      <c r="T23" s="4">
        <v>26.148</v>
      </c>
      <c r="U23" s="4">
        <v>4.976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>
        <f t="shared" si="4"/>
        <v>0</v>
      </c>
      <c r="AD23">
        <f t="shared" si="5"/>
        <v>0</v>
      </c>
      <c r="AE23">
        <f t="shared" si="6"/>
        <v>0</v>
      </c>
      <c r="AF23">
        <f t="shared" si="7"/>
        <v>0</v>
      </c>
      <c r="AG23" s="15">
        <f t="shared" si="0"/>
        <v>0.76225327123530717</v>
      </c>
      <c r="AH23" s="15">
        <f t="shared" si="1"/>
        <v>1.0803619386026526</v>
      </c>
      <c r="AI23" s="15">
        <f t="shared" si="2"/>
        <v>0.9160878332959892</v>
      </c>
      <c r="AJ23" s="15">
        <f t="shared" si="3"/>
        <v>1.621903520208605</v>
      </c>
    </row>
    <row r="24" spans="1:36" x14ac:dyDescent="0.25">
      <c r="A24" s="54" t="s">
        <v>44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f>'30.06.2017'!K24</f>
        <v>0.93300000000000005</v>
      </c>
      <c r="J24" s="4">
        <v>0.77</v>
      </c>
      <c r="K24" s="4">
        <f>'30.06.2017'!M24</f>
        <v>2.1269999999999998</v>
      </c>
      <c r="L24" s="4">
        <v>1.42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15">
        <f t="shared" si="0"/>
        <v>1.0845812438757276</v>
      </c>
      <c r="AH24" s="15">
        <f t="shared" si="1"/>
        <v>1.373533830622842</v>
      </c>
      <c r="AI24" s="15">
        <f t="shared" si="2"/>
        <v>1.080019864260884</v>
      </c>
      <c r="AJ24" s="15">
        <f t="shared" si="3"/>
        <v>1.3716961563845502</v>
      </c>
    </row>
    <row r="25" spans="1:36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'30.06.2017'!K25</f>
        <v>0.85</v>
      </c>
      <c r="J25" s="4">
        <v>0.77</v>
      </c>
      <c r="K25" s="4">
        <f>'30.06.2017'!M25</f>
        <v>1.1499999999999999</v>
      </c>
      <c r="L25" s="4">
        <f>ROUND((U25/F25),3)</f>
        <v>1.698</v>
      </c>
      <c r="M25" s="7">
        <f>I25*1.2</f>
        <v>1.02</v>
      </c>
      <c r="N25" s="7">
        <f>J25*1.2</f>
        <v>0.92399999999999993</v>
      </c>
      <c r="O25" s="7">
        <f>K25*1.2</f>
        <v>1.38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>
        <f t="shared" si="4"/>
        <v>0.10616369895976012</v>
      </c>
      <c r="AD25">
        <f t="shared" si="5"/>
        <v>0.10538616644262495</v>
      </c>
      <c r="AE25">
        <f t="shared" si="6"/>
        <v>0.17103031745559491</v>
      </c>
      <c r="AF25">
        <f t="shared" si="7"/>
        <v>0.16326458289035367</v>
      </c>
      <c r="AG25" s="15">
        <f t="shared" si="0"/>
        <v>0.867745159737904</v>
      </c>
      <c r="AH25" s="15">
        <f t="shared" si="1"/>
        <v>1.3183505438103387</v>
      </c>
      <c r="AI25" s="15">
        <f t="shared" si="2"/>
        <v>0.93286424087352371</v>
      </c>
      <c r="AJ25" s="15">
        <f t="shared" si="3"/>
        <v>1.8613296477425756</v>
      </c>
    </row>
    <row r="26" spans="1:36" x14ac:dyDescent="0.25">
      <c r="A26" s="54" t="s">
        <v>68</v>
      </c>
      <c r="B26" s="4">
        <v>65.808000000000007</v>
      </c>
      <c r="C26" s="4">
        <v>30.744</v>
      </c>
      <c r="D26" s="4">
        <v>0</v>
      </c>
      <c r="E26" s="4">
        <v>62.63</v>
      </c>
      <c r="F26" s="4">
        <v>20.655000000000001</v>
      </c>
      <c r="G26" s="4"/>
      <c r="H26" s="4"/>
      <c r="I26" s="4">
        <f>'30.06.2017'!K26</f>
        <v>0.875</v>
      </c>
      <c r="J26" s="4">
        <v>0.77</v>
      </c>
      <c r="K26" s="4">
        <f>'30.06.2017'!M26</f>
        <v>1.375</v>
      </c>
      <c r="L26" s="4">
        <v>1.28</v>
      </c>
      <c r="M26" s="4">
        <v>1.0680000000000001</v>
      </c>
      <c r="N26" s="4">
        <v>1.536</v>
      </c>
      <c r="O26" s="4">
        <v>1.0680000000000001</v>
      </c>
      <c r="P26" s="4">
        <v>1.536</v>
      </c>
      <c r="Q26" s="4">
        <v>58.569000000000003</v>
      </c>
      <c r="R26" s="4">
        <v>39.351999999999997</v>
      </c>
      <c r="S26" s="4">
        <v>0</v>
      </c>
      <c r="T26" s="4">
        <v>56.006</v>
      </c>
      <c r="U26" s="4">
        <v>30.353000000000002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15">
        <f t="shared" si="0"/>
        <v>0.88999817651349378</v>
      </c>
      <c r="AH26" s="15">
        <f t="shared" si="1"/>
        <v>0.8942359891425834</v>
      </c>
      <c r="AI26" s="15">
        <f t="shared" si="2"/>
        <v>1.2799895914650012</v>
      </c>
      <c r="AJ26" s="15">
        <f t="shared" si="3"/>
        <v>1.469523117889131</v>
      </c>
    </row>
    <row r="27" spans="1:36" x14ac:dyDescent="0.25">
      <c r="A27" s="54" t="s">
        <v>110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f>'30.06.2017'!K27</f>
        <v>1.62</v>
      </c>
      <c r="J27" s="4">
        <v>0.77</v>
      </c>
      <c r="K27" s="4">
        <f>'30.06.2017'!M27</f>
        <v>1.77</v>
      </c>
      <c r="L27" s="4">
        <v>1.24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>
        <f t="shared" ref="AC27" si="17">W27/B27</f>
        <v>0</v>
      </c>
      <c r="AD27">
        <f t="shared" ref="AD27" si="18">Z27/E27</f>
        <v>0</v>
      </c>
      <c r="AE27">
        <f t="shared" ref="AE27" si="19">(X27+Y27)/(C27+D27)</f>
        <v>0</v>
      </c>
      <c r="AF27">
        <f t="shared" ref="AF27" si="20">(AA27+AB27)/(F27+G27)</f>
        <v>0</v>
      </c>
      <c r="AG27" s="15">
        <f t="shared" ref="AG27" si="21">(Q27+W27)/B27</f>
        <v>0.75615624673314896</v>
      </c>
      <c r="AH27" s="15">
        <f t="shared" ref="AH27" si="22">(T27+Z27)/E27</f>
        <v>1.2315762399589876</v>
      </c>
      <c r="AI27" s="15">
        <f t="shared" ref="AI27" si="23">(R27+X27)/C27</f>
        <v>0.65771646125267458</v>
      </c>
      <c r="AJ27" s="15">
        <f t="shared" ref="AJ27" si="24">(U27+V27+AA27+AB27)/(F27+G27)</f>
        <v>1.1102469659745284</v>
      </c>
    </row>
    <row r="28" spans="1:36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f>'30.06.2017'!K28</f>
        <v>1.43</v>
      </c>
      <c r="J28" s="4">
        <v>0.77</v>
      </c>
      <c r="K28" s="4">
        <f>'30.06.2017'!M28</f>
        <v>1.5</v>
      </c>
      <c r="L28" s="4">
        <v>1.24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15">
        <f t="shared" si="0"/>
        <v>0.75615624673314896</v>
      </c>
      <c r="AH28" s="15">
        <f t="shared" si="1"/>
        <v>1.2315762399589876</v>
      </c>
      <c r="AI28" s="15">
        <f t="shared" si="2"/>
        <v>0.65771646125267458</v>
      </c>
      <c r="AJ28" s="15">
        <f t="shared" si="3"/>
        <v>1.1102469659745284</v>
      </c>
    </row>
    <row r="29" spans="1:36" x14ac:dyDescent="0.25">
      <c r="A29" s="54" t="s">
        <v>89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f>'30.06.2017'!K29</f>
        <v>0.74</v>
      </c>
      <c r="J29" s="4">
        <v>0.77</v>
      </c>
      <c r="K29" s="4">
        <f>'30.06.2017'!M29</f>
        <v>1.49</v>
      </c>
      <c r="L29" s="4">
        <v>1.35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>
        <f t="shared" si="4"/>
        <v>0</v>
      </c>
      <c r="AD29">
        <f t="shared" si="5"/>
        <v>0</v>
      </c>
      <c r="AE29">
        <f t="shared" si="6"/>
        <v>0</v>
      </c>
      <c r="AF29">
        <f t="shared" si="7"/>
        <v>0</v>
      </c>
      <c r="AG29" s="15">
        <f>(Q29+W29)/B29</f>
        <v>0.94997561885093085</v>
      </c>
      <c r="AH29" s="15">
        <f>(T29+Z29)/E29</f>
        <v>1.199990389697756</v>
      </c>
      <c r="AI29" s="15">
        <f>(R29+X29)/C29</f>
        <v>1.0500039249548629</v>
      </c>
      <c r="AJ29" s="15">
        <f>(U29+V29+AA29+AB29)/(F29+G29)</f>
        <v>1.4598601909633748</v>
      </c>
    </row>
    <row r="30" spans="1:36" x14ac:dyDescent="0.25">
      <c r="A30" s="55" t="s">
        <v>51</v>
      </c>
      <c r="B30" s="4">
        <v>86.088999999999999</v>
      </c>
      <c r="C30" s="4">
        <v>29.715</v>
      </c>
      <c r="D30" s="4">
        <v>1.278</v>
      </c>
      <c r="E30" s="4">
        <v>83.031999999999996</v>
      </c>
      <c r="F30" s="4">
        <v>161.767</v>
      </c>
      <c r="G30" s="4">
        <v>6.4000000000000001E-2</v>
      </c>
      <c r="H30" s="4"/>
      <c r="I30" s="4">
        <f>'30.06.2017'!K30</f>
        <v>1.1000000000000001</v>
      </c>
      <c r="J30" s="4">
        <v>0.77</v>
      </c>
      <c r="K30" s="4">
        <f>'30.06.2017'!M30</f>
        <v>1.05</v>
      </c>
      <c r="L30" s="4">
        <v>1.38</v>
      </c>
      <c r="M30" s="4"/>
      <c r="N30" s="4"/>
      <c r="O30" s="4"/>
      <c r="P30" s="4"/>
      <c r="Q30" s="4">
        <v>53.636000000000003</v>
      </c>
      <c r="R30" s="4">
        <v>26.614999999999998</v>
      </c>
      <c r="S30" s="4">
        <v>1.1499999999999999</v>
      </c>
      <c r="T30" s="4">
        <v>100.179</v>
      </c>
      <c r="U30" s="4">
        <v>239.465</v>
      </c>
      <c r="V30" s="4">
        <v>8.7999999999999995E-2</v>
      </c>
      <c r="W30" s="4"/>
      <c r="X30" s="4"/>
      <c r="Y30" s="4"/>
      <c r="Z30" s="4"/>
      <c r="AA30" s="4"/>
      <c r="AB30" s="4"/>
      <c r="AC30">
        <f t="shared" si="4"/>
        <v>0</v>
      </c>
      <c r="AD30">
        <f t="shared" si="5"/>
        <v>0</v>
      </c>
      <c r="AE30">
        <f t="shared" si="6"/>
        <v>0</v>
      </c>
      <c r="AF30">
        <f t="shared" si="7"/>
        <v>0</v>
      </c>
      <c r="AG30" s="15">
        <f t="shared" ref="AG30:AG48" si="25">(Q30+W30)/B30</f>
        <v>0.62302965535666577</v>
      </c>
      <c r="AH30" s="15">
        <f t="shared" ref="AH30:AH48" si="26">(T30+Z30)/E30</f>
        <v>1.2065107428461317</v>
      </c>
      <c r="AI30" s="15">
        <f t="shared" ref="AI30:AI48" si="27">(R30+X30)/C30</f>
        <v>0.89567558472152109</v>
      </c>
      <c r="AJ30" s="15">
        <f t="shared" ref="AJ30:AJ48" si="28">(U30+V30+AA30+AB30)/(F30+G30)</f>
        <v>1.4802664508036163</v>
      </c>
    </row>
    <row r="31" spans="1:36" x14ac:dyDescent="0.25">
      <c r="A31" s="54" t="s">
        <v>90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f>'30.06.2017'!K31</f>
        <v>0.76</v>
      </c>
      <c r="J31" s="4">
        <v>0.77</v>
      </c>
      <c r="K31" s="4">
        <f>'30.06.2017'!M31</f>
        <v>1.1399999999999999</v>
      </c>
      <c r="L31" s="4">
        <v>0.64500000000000002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>
        <f t="shared" si="4"/>
        <v>0</v>
      </c>
      <c r="AD31">
        <f t="shared" si="5"/>
        <v>0</v>
      </c>
      <c r="AE31">
        <f t="shared" si="6"/>
        <v>0</v>
      </c>
      <c r="AF31">
        <f t="shared" si="7"/>
        <v>0</v>
      </c>
      <c r="AG31" s="15">
        <f t="shared" si="25"/>
        <v>0.76399873769748139</v>
      </c>
      <c r="AH31" s="15">
        <f t="shared" si="26"/>
        <v>0.64499962748652739</v>
      </c>
      <c r="AI31" s="15">
        <f t="shared" si="27"/>
        <v>0.76400345399595515</v>
      </c>
      <c r="AJ31" s="15">
        <f t="shared" si="28"/>
        <v>0.64499891706945289</v>
      </c>
    </row>
    <row r="32" spans="1:36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>
        <f>'30.06.2017'!K32</f>
        <v>2.09</v>
      </c>
      <c r="J32" s="4">
        <v>0.77</v>
      </c>
      <c r="K32" s="4">
        <f>'30.06.2017'!M32</f>
        <v>2.11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G32" s="15"/>
      <c r="AH32" s="15"/>
      <c r="AI32" s="15"/>
      <c r="AJ32" s="15"/>
    </row>
    <row r="33" spans="1:36" x14ac:dyDescent="0.25">
      <c r="A33" s="54" t="s">
        <v>107</v>
      </c>
      <c r="B33" s="4"/>
      <c r="C33" s="4"/>
      <c r="D33" s="4"/>
      <c r="E33" s="4"/>
      <c r="F33" s="4"/>
      <c r="G33" s="4"/>
      <c r="H33" s="4"/>
      <c r="I33" s="4">
        <f>'30.06.2017'!K33</f>
        <v>0.95799999999999996</v>
      </c>
      <c r="J33" s="4">
        <v>0.77</v>
      </c>
      <c r="K33" s="4">
        <f>'30.06.2017'!M33</f>
        <v>1.2829999999999999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G33" s="15"/>
      <c r="AH33" s="15"/>
      <c r="AI33" s="15"/>
      <c r="AJ33" s="15"/>
    </row>
    <row r="34" spans="1:36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f>'30.06.2017'!K34</f>
        <v>1.25</v>
      </c>
      <c r="J34" s="4">
        <v>0.77</v>
      </c>
      <c r="K34" s="4">
        <f>'30.06.2017'!M34</f>
        <v>1.3</v>
      </c>
      <c r="L34" s="4">
        <v>0.94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15">
        <f t="shared" si="25"/>
        <v>0.72615968478812642</v>
      </c>
      <c r="AH34" s="15">
        <f t="shared" si="26"/>
        <v>0.91472088969194165</v>
      </c>
      <c r="AI34" s="15">
        <f t="shared" si="27"/>
        <v>0.71665866739007955</v>
      </c>
      <c r="AJ34" s="15">
        <f t="shared" si="28"/>
        <v>0.93633352400462933</v>
      </c>
    </row>
    <row r="35" spans="1:36" x14ac:dyDescent="0.25">
      <c r="A35" s="54" t="s">
        <v>32</v>
      </c>
      <c r="B35" s="4">
        <v>64.039000000000001</v>
      </c>
      <c r="C35" s="4">
        <v>43.48</v>
      </c>
      <c r="D35" s="4"/>
      <c r="E35" s="4">
        <v>50.304000000000002</v>
      </c>
      <c r="F35" s="4">
        <v>116.218</v>
      </c>
      <c r="G35" s="4"/>
      <c r="H35" s="4"/>
      <c r="I35" s="4">
        <f>'30.06.2017'!K35</f>
        <v>0.93</v>
      </c>
      <c r="J35" s="4">
        <v>0.77</v>
      </c>
      <c r="K35" s="4">
        <f>'30.06.2017'!M35</f>
        <v>0.83</v>
      </c>
      <c r="L35" s="4">
        <v>2</v>
      </c>
      <c r="M35" s="4">
        <v>1.3680000000000001</v>
      </c>
      <c r="N35" s="4">
        <v>1.548</v>
      </c>
      <c r="O35" s="4">
        <v>1.3680000000000001</v>
      </c>
      <c r="P35" s="4">
        <v>2.4</v>
      </c>
      <c r="Q35" s="4">
        <v>72.759</v>
      </c>
      <c r="R35" s="4">
        <v>56.183</v>
      </c>
      <c r="S35" s="4"/>
      <c r="T35" s="4">
        <v>57.56</v>
      </c>
      <c r="U35" s="4">
        <v>232.012</v>
      </c>
      <c r="V35" s="4"/>
      <c r="W35" s="4"/>
      <c r="X35" s="4"/>
      <c r="Y35" s="4"/>
      <c r="Z35" s="4"/>
      <c r="AA35" s="4"/>
      <c r="AB35" s="4"/>
      <c r="AC35">
        <v>0</v>
      </c>
      <c r="AD35">
        <v>0</v>
      </c>
      <c r="AE35">
        <v>0</v>
      </c>
      <c r="AF35">
        <v>0</v>
      </c>
      <c r="AG35" s="15">
        <f t="shared" si="25"/>
        <v>1.1361670232202252</v>
      </c>
      <c r="AH35" s="15">
        <f t="shared" si="26"/>
        <v>1.1442430025445292</v>
      </c>
      <c r="AI35" s="15">
        <f t="shared" si="27"/>
        <v>1.2921573137074518</v>
      </c>
      <c r="AJ35" s="15">
        <f t="shared" si="28"/>
        <v>1.9963516839043864</v>
      </c>
    </row>
    <row r="36" spans="1:36" x14ac:dyDescent="0.25">
      <c r="A36" s="54" t="s">
        <v>91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f>'30.06.2017'!K36</f>
        <v>1.1200000000000001</v>
      </c>
      <c r="J36" s="4">
        <v>0.77</v>
      </c>
      <c r="K36" s="4">
        <f>'30.06.2017'!M36</f>
        <v>1.69</v>
      </c>
      <c r="L36" s="4">
        <v>0.75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15">
        <f t="shared" si="25"/>
        <v>0.76098776051466765</v>
      </c>
      <c r="AH36" s="15">
        <f t="shared" si="26"/>
        <v>0.58309961193879967</v>
      </c>
      <c r="AI36" s="15">
        <f t="shared" si="27"/>
        <v>0.89000139840581727</v>
      </c>
      <c r="AJ36" s="15">
        <f t="shared" si="28"/>
        <v>0.85747002559612018</v>
      </c>
    </row>
    <row r="37" spans="1:36" x14ac:dyDescent="0.25">
      <c r="A37" s="54" t="s">
        <v>87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f>'30.06.2017'!K37</f>
        <v>0.95</v>
      </c>
      <c r="J37" s="4">
        <v>0.77</v>
      </c>
      <c r="K37" s="4">
        <f>'30.06.2017'!M37</f>
        <v>0.78</v>
      </c>
      <c r="L37" s="4">
        <v>2.5299999999999998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15">
        <f t="shared" si="25"/>
        <v>0.91588165515316444</v>
      </c>
      <c r="AH37" s="15">
        <f t="shared" si="26"/>
        <v>1.3636522205823158</v>
      </c>
      <c r="AI37" s="15">
        <f t="shared" si="27"/>
        <v>1.540762331838565</v>
      </c>
      <c r="AJ37" s="15">
        <f t="shared" si="28"/>
        <v>2.2919541323690349</v>
      </c>
    </row>
    <row r="38" spans="1:36" x14ac:dyDescent="0.25">
      <c r="A38" s="54" t="s">
        <v>35</v>
      </c>
      <c r="B38" s="4">
        <v>6860</v>
      </c>
      <c r="C38" s="4">
        <v>2735</v>
      </c>
      <c r="D38" s="4">
        <v>0</v>
      </c>
      <c r="E38" s="4">
        <v>6832</v>
      </c>
      <c r="F38" s="4">
        <v>5116</v>
      </c>
      <c r="G38" s="4">
        <v>0</v>
      </c>
      <c r="H38" s="4">
        <v>10903</v>
      </c>
      <c r="I38" s="4">
        <f>'30.06.2017'!K38</f>
        <v>0.9</v>
      </c>
      <c r="J38" s="4">
        <v>0.77</v>
      </c>
      <c r="K38" s="4">
        <f>'30.06.2017'!M38</f>
        <v>1.18</v>
      </c>
      <c r="L38" s="4">
        <v>1.72</v>
      </c>
      <c r="M38" s="4">
        <v>1.1399999999999999</v>
      </c>
      <c r="N38" s="4">
        <v>2.78</v>
      </c>
      <c r="O38" s="4">
        <v>0.94</v>
      </c>
      <c r="P38" s="4">
        <v>2.06</v>
      </c>
      <c r="Q38" s="4">
        <v>6517</v>
      </c>
      <c r="R38" s="4">
        <v>5806</v>
      </c>
      <c r="S38" s="4">
        <v>0</v>
      </c>
      <c r="T38" s="4">
        <v>5329</v>
      </c>
      <c r="U38" s="4">
        <v>7493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15">
        <f t="shared" si="25"/>
        <v>0.95</v>
      </c>
      <c r="AH38" s="15">
        <f t="shared" si="26"/>
        <v>0.78000585480093676</v>
      </c>
      <c r="AI38" s="15">
        <f t="shared" si="27"/>
        <v>2.122851919561243</v>
      </c>
      <c r="AJ38" s="15">
        <f t="shared" si="28"/>
        <v>1.4646207974980454</v>
      </c>
    </row>
    <row r="39" spans="1:36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f>'30.06.2017'!K39</f>
        <v>0.61599999999999999</v>
      </c>
      <c r="J39" s="4">
        <v>0.77</v>
      </c>
      <c r="K39" s="4">
        <f>'30.06.2017'!M39</f>
        <v>1.08</v>
      </c>
      <c r="L39" s="4">
        <v>1.33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15">
        <f t="shared" si="25"/>
        <v>0.89198693402935159</v>
      </c>
      <c r="AH39" s="15">
        <f t="shared" si="26"/>
        <v>1.125046284051838</v>
      </c>
      <c r="AI39" s="15">
        <f t="shared" si="27"/>
        <v>1.0499937382592361</v>
      </c>
      <c r="AJ39" s="15">
        <f t="shared" si="28"/>
        <v>1.3250159948816378</v>
      </c>
    </row>
    <row r="40" spans="1:36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f>'30.06.2017'!K40</f>
        <v>1.53</v>
      </c>
      <c r="J40" s="4">
        <v>0.77</v>
      </c>
      <c r="K40" s="4">
        <f>'30.06.2017'!M40</f>
        <v>1.6</v>
      </c>
      <c r="L40" s="4">
        <v>1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>
        <f t="shared" si="4"/>
        <v>0</v>
      </c>
      <c r="AD40">
        <f t="shared" si="5"/>
        <v>0</v>
      </c>
      <c r="AE40">
        <f t="shared" si="6"/>
        <v>0</v>
      </c>
      <c r="AF40">
        <f t="shared" si="7"/>
        <v>0</v>
      </c>
      <c r="AG40" s="15">
        <f t="shared" si="25"/>
        <v>0.58041581642691309</v>
      </c>
      <c r="AH40" s="15">
        <f t="shared" si="26"/>
        <v>1.0000077174352295</v>
      </c>
      <c r="AI40" s="15">
        <f t="shared" si="27"/>
        <v>0.58043368497948133</v>
      </c>
      <c r="AJ40" s="15">
        <f t="shared" si="28"/>
        <v>1.3255250168251249</v>
      </c>
    </row>
    <row r="41" spans="1:36" x14ac:dyDescent="0.25">
      <c r="A41" s="54" t="s">
        <v>37</v>
      </c>
      <c r="B41" s="4">
        <v>20.646000000000001</v>
      </c>
      <c r="C41" s="4">
        <v>6.5039999999999996</v>
      </c>
      <c r="D41" s="4">
        <v>0</v>
      </c>
      <c r="E41" s="4">
        <v>19.945</v>
      </c>
      <c r="F41" s="4">
        <v>6.3179999999999996</v>
      </c>
      <c r="G41" s="4">
        <v>0</v>
      </c>
      <c r="H41" s="4"/>
      <c r="I41" s="4">
        <f>'30.06.2017'!K41</f>
        <v>1.4057232751516968</v>
      </c>
      <c r="J41" s="4">
        <v>0.77</v>
      </c>
      <c r="K41" s="4">
        <f>'30.06.2017'!M41</f>
        <v>2.1559583045799586</v>
      </c>
      <c r="L41" s="4">
        <v>1.3540000000000001</v>
      </c>
      <c r="M41" s="4">
        <v>0.84</v>
      </c>
      <c r="N41" s="4">
        <v>0.84</v>
      </c>
      <c r="O41" s="4">
        <v>1.62</v>
      </c>
      <c r="P41" s="4">
        <v>1.62</v>
      </c>
      <c r="Q41" s="4">
        <v>14.535</v>
      </c>
      <c r="R41" s="4">
        <v>4.5789999999999997</v>
      </c>
      <c r="S41" s="4">
        <v>0</v>
      </c>
      <c r="T41" s="4">
        <v>27.006</v>
      </c>
      <c r="U41" s="4">
        <v>8.5540000000000003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>
        <f t="shared" si="4"/>
        <v>0</v>
      </c>
      <c r="AD41">
        <f t="shared" si="5"/>
        <v>0</v>
      </c>
      <c r="AE41">
        <f t="shared" si="6"/>
        <v>0</v>
      </c>
      <c r="AF41">
        <f t="shared" si="7"/>
        <v>0</v>
      </c>
      <c r="AG41" s="15">
        <f t="shared" si="25"/>
        <v>0.70401046207497819</v>
      </c>
      <c r="AH41" s="15">
        <f t="shared" si="26"/>
        <v>1.3540235648032088</v>
      </c>
      <c r="AI41" s="15">
        <f t="shared" si="27"/>
        <v>0.70402829028290281</v>
      </c>
      <c r="AJ41" s="15">
        <f t="shared" si="28"/>
        <v>1.3539094650205763</v>
      </c>
    </row>
    <row r="42" spans="1:36" x14ac:dyDescent="0.25">
      <c r="A42" s="54" t="s">
        <v>80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f>'30.06.2017'!K42</f>
        <v>1.04</v>
      </c>
      <c r="J42" s="4">
        <v>0.77</v>
      </c>
      <c r="K42" s="4">
        <f>'30.06.2017'!M42</f>
        <v>1.254</v>
      </c>
      <c r="L42" s="4">
        <v>1.052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>
        <f t="shared" si="4"/>
        <v>0</v>
      </c>
      <c r="AD42">
        <f t="shared" si="5"/>
        <v>0</v>
      </c>
      <c r="AE42">
        <f t="shared" si="6"/>
        <v>0</v>
      </c>
      <c r="AF42">
        <f t="shared" si="7"/>
        <v>0</v>
      </c>
      <c r="AG42" s="15">
        <f t="shared" si="25"/>
        <v>0.79768577372009708</v>
      </c>
      <c r="AH42" s="15">
        <f t="shared" si="26"/>
        <v>0.90181023221093604</v>
      </c>
      <c r="AI42" s="15">
        <f t="shared" si="27"/>
        <v>0.95315272684254126</v>
      </c>
      <c r="AJ42" s="15">
        <f t="shared" si="28"/>
        <v>1.0535346012832263</v>
      </c>
    </row>
    <row r="43" spans="1:36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f>'30.06.2017'!K43</f>
        <v>1</v>
      </c>
      <c r="J43" s="4">
        <v>0.77</v>
      </c>
      <c r="K43" s="4">
        <f>'30.06.2017'!M43</f>
        <v>1.63</v>
      </c>
      <c r="L43" s="4">
        <v>1.18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>
        <f t="shared" si="4"/>
        <v>0</v>
      </c>
      <c r="AD43">
        <f t="shared" si="5"/>
        <v>0</v>
      </c>
      <c r="AE43">
        <f t="shared" si="6"/>
        <v>0</v>
      </c>
      <c r="AF43">
        <f t="shared" si="7"/>
        <v>0</v>
      </c>
      <c r="AG43" s="15">
        <f t="shared" si="25"/>
        <v>1.0076549220165065</v>
      </c>
      <c r="AH43" s="15">
        <f t="shared" si="26"/>
        <v>1.1770239741039215</v>
      </c>
      <c r="AI43" s="15">
        <f t="shared" si="27"/>
        <v>1.0085282298863867</v>
      </c>
      <c r="AJ43" s="15">
        <f t="shared" si="28"/>
        <v>1.1675336016402156</v>
      </c>
    </row>
    <row r="44" spans="1:36" x14ac:dyDescent="0.25">
      <c r="A44" s="54" t="s">
        <v>111</v>
      </c>
      <c r="B44" s="4">
        <v>25.544</v>
      </c>
      <c r="C44" s="4">
        <v>8.86</v>
      </c>
      <c r="D44" s="4">
        <v>0</v>
      </c>
      <c r="E44" s="4">
        <v>24.933</v>
      </c>
      <c r="F44" s="4">
        <v>10.736000000000001</v>
      </c>
      <c r="G44" s="4">
        <v>0</v>
      </c>
      <c r="H44" s="4"/>
      <c r="I44" s="4">
        <f>'30.06.2017'!K44</f>
        <v>0.879</v>
      </c>
      <c r="J44" s="4">
        <v>0.77</v>
      </c>
      <c r="K44" s="4">
        <f>'30.06.2017'!M44</f>
        <v>1.915</v>
      </c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G44" s="15"/>
      <c r="AH44" s="15"/>
      <c r="AI44" s="15"/>
      <c r="AJ44" s="15"/>
    </row>
    <row r="45" spans="1:36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10.736000000000001</v>
      </c>
      <c r="G45" s="4">
        <v>0</v>
      </c>
      <c r="H45" s="4"/>
      <c r="I45" s="4">
        <f>'30.06.2017'!K45</f>
        <v>0.81</v>
      </c>
      <c r="J45" s="4">
        <v>0.77</v>
      </c>
      <c r="K45" s="4">
        <f>'30.06.2017'!M45</f>
        <v>1.55</v>
      </c>
      <c r="L45" s="4">
        <v>0.95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>
        <f t="shared" si="4"/>
        <v>0</v>
      </c>
      <c r="AD45">
        <f t="shared" si="5"/>
        <v>0</v>
      </c>
      <c r="AE45">
        <f t="shared" si="6"/>
        <v>0</v>
      </c>
      <c r="AF45">
        <f t="shared" si="7"/>
        <v>0</v>
      </c>
      <c r="AG45" s="15">
        <f t="shared" si="25"/>
        <v>0.7730582524271844</v>
      </c>
      <c r="AH45" s="15">
        <f t="shared" si="26"/>
        <v>0.9519913367825773</v>
      </c>
      <c r="AI45" s="15">
        <f t="shared" si="27"/>
        <v>0.77325056433408579</v>
      </c>
      <c r="AJ45" s="15">
        <f t="shared" si="28"/>
        <v>0.97857675111773468</v>
      </c>
    </row>
    <row r="46" spans="1:36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f>'30.06.2017'!K46</f>
        <v>1.6</v>
      </c>
      <c r="J46" s="4">
        <v>0.77</v>
      </c>
      <c r="K46" s="4">
        <f>'30.06.2017'!M46</f>
        <v>2.85</v>
      </c>
      <c r="L46" s="4">
        <v>1.65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3">
        <v>9.2579999999999991</v>
      </c>
      <c r="X46" s="4">
        <v>0.32900000000000001</v>
      </c>
      <c r="Y46" s="4">
        <v>1.6E-2</v>
      </c>
      <c r="Z46" s="4">
        <v>0.45500000000000002</v>
      </c>
      <c r="AA46" s="4">
        <v>5.2999999999999999E-2</v>
      </c>
      <c r="AB46" s="4">
        <v>0</v>
      </c>
      <c r="AC46">
        <f t="shared" si="4"/>
        <v>1.5078175895765471</v>
      </c>
      <c r="AD46">
        <f t="shared" si="5"/>
        <v>0.1923890063424947</v>
      </c>
      <c r="AE46">
        <f t="shared" si="6"/>
        <v>0.25498891352549891</v>
      </c>
      <c r="AF46">
        <f t="shared" si="7"/>
        <v>1.014354066985646E-2</v>
      </c>
      <c r="AG46" s="15">
        <f t="shared" si="25"/>
        <v>2.4379478827361565</v>
      </c>
      <c r="AH46" s="15">
        <f t="shared" si="26"/>
        <v>1.8422832980972514</v>
      </c>
      <c r="AI46" s="15">
        <f t="shared" si="27"/>
        <v>1.1782477341389728</v>
      </c>
      <c r="AJ46" s="15">
        <f t="shared" si="28"/>
        <v>1.6600956937799047</v>
      </c>
    </row>
    <row r="47" spans="1:36" x14ac:dyDescent="0.25">
      <c r="A47" s="54" t="s">
        <v>70</v>
      </c>
      <c r="B47" s="4">
        <v>274.10300000000001</v>
      </c>
      <c r="C47" s="4">
        <v>56.46</v>
      </c>
      <c r="D47" s="4">
        <v>0</v>
      </c>
      <c r="E47" s="4">
        <v>267.08100000000002</v>
      </c>
      <c r="F47" s="4">
        <v>65.215000000000003</v>
      </c>
      <c r="G47" s="4">
        <v>0</v>
      </c>
      <c r="H47" s="4"/>
      <c r="I47" s="4">
        <f>'30.06.2017'!K47</f>
        <v>1.25</v>
      </c>
      <c r="J47" s="4">
        <v>0.77</v>
      </c>
      <c r="K47" s="4">
        <f>'30.06.2017'!M47</f>
        <v>1.95</v>
      </c>
      <c r="L47" s="4">
        <v>2.2000000000000002</v>
      </c>
      <c r="M47" s="4">
        <v>1.5</v>
      </c>
      <c r="N47" s="4">
        <v>1.76</v>
      </c>
      <c r="O47" s="4">
        <v>2.34</v>
      </c>
      <c r="P47" s="4">
        <v>2.64</v>
      </c>
      <c r="Q47" s="4">
        <v>343.35399999999998</v>
      </c>
      <c r="R47" s="4">
        <v>92.013000000000005</v>
      </c>
      <c r="S47" s="4">
        <v>0</v>
      </c>
      <c r="T47" s="4">
        <v>495.00299999999999</v>
      </c>
      <c r="U47" s="4">
        <v>120.42400000000001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>
        <f t="shared" si="4"/>
        <v>0</v>
      </c>
      <c r="AD47">
        <f t="shared" si="5"/>
        <v>0</v>
      </c>
      <c r="AE47">
        <f t="shared" si="6"/>
        <v>0</v>
      </c>
      <c r="AF47">
        <f t="shared" si="7"/>
        <v>0</v>
      </c>
      <c r="AG47" s="15">
        <f t="shared" si="25"/>
        <v>1.2526459031823802</v>
      </c>
      <c r="AH47" s="15">
        <f t="shared" si="26"/>
        <v>1.8533815584036302</v>
      </c>
      <c r="AI47" s="15">
        <f t="shared" si="27"/>
        <v>1.629702444208289</v>
      </c>
      <c r="AJ47" s="15">
        <f t="shared" si="28"/>
        <v>1.8465690408648316</v>
      </c>
    </row>
    <row r="48" spans="1:36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f>'30.06.2017'!K48</f>
        <v>0.77</v>
      </c>
      <c r="J48" s="4">
        <v>0.77</v>
      </c>
      <c r="K48" s="4">
        <f>'30.06.2017'!M48</f>
        <v>1.08</v>
      </c>
      <c r="L48" s="4">
        <v>0.99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>
        <f t="shared" si="4"/>
        <v>0</v>
      </c>
      <c r="AD48">
        <f t="shared" si="5"/>
        <v>0</v>
      </c>
      <c r="AE48">
        <f t="shared" si="6"/>
        <v>0</v>
      </c>
      <c r="AF48">
        <f t="shared" si="7"/>
        <v>0</v>
      </c>
      <c r="AG48" s="15">
        <f t="shared" si="25"/>
        <v>0.75755637294098832</v>
      </c>
      <c r="AH48" s="15">
        <f t="shared" si="26"/>
        <v>0.97603269856618735</v>
      </c>
      <c r="AI48" s="15">
        <f t="shared" si="27"/>
        <v>0.76044728434504794</v>
      </c>
      <c r="AJ48" s="15">
        <f t="shared" si="28"/>
        <v>1.2926315444776151</v>
      </c>
    </row>
    <row r="49" spans="1:36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f>'30.06.2017'!K49</f>
        <v>0.93</v>
      </c>
      <c r="J49" s="4">
        <v>0.77</v>
      </c>
      <c r="K49" s="4">
        <f>'30.06.2017'!M49</f>
        <v>1.25</v>
      </c>
      <c r="L49" s="4">
        <v>0.99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>
        <f t="shared" ref="AC49" si="29">W49/B49</f>
        <v>0</v>
      </c>
      <c r="AD49">
        <f t="shared" ref="AD49" si="30">Z49/E49</f>
        <v>0</v>
      </c>
      <c r="AE49">
        <f t="shared" ref="AE49" si="31">(X49+Y49)/(C49+D49)</f>
        <v>0</v>
      </c>
      <c r="AF49">
        <f t="shared" ref="AF49" si="32">(AA49+AB49)/(F49+G49)</f>
        <v>0</v>
      </c>
      <c r="AG49" s="15">
        <f t="shared" ref="AG49" si="33">(Q49+W49)/B49</f>
        <v>0.75755637294098832</v>
      </c>
      <c r="AH49" s="15">
        <f t="shared" ref="AH49" si="34">(T49+Z49)/E49</f>
        <v>0.97603269856618735</v>
      </c>
      <c r="AI49" s="15">
        <f t="shared" ref="AI49" si="35">(R49+X49)/C49</f>
        <v>0.76044728434504794</v>
      </c>
      <c r="AJ49" s="15">
        <f t="shared" ref="AJ49" si="36">(U49+V49+AA49+AB49)/(F49+G49)</f>
        <v>1.2926315444776151</v>
      </c>
    </row>
    <row r="50" spans="1:36" x14ac:dyDescent="0.25">
      <c r="A50" s="54" t="s">
        <v>88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f>'30.06.2017'!K50</f>
        <v>0.85</v>
      </c>
      <c r="J50" s="4">
        <v>0.77</v>
      </c>
      <c r="K50" s="4">
        <f>'30.06.2017'!M50</f>
        <v>1.43</v>
      </c>
      <c r="L50" s="4">
        <v>0.99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>
        <f t="shared" ref="AC50" si="37">W50/B50</f>
        <v>0</v>
      </c>
      <c r="AD50">
        <f t="shared" ref="AD50" si="38">Z50/E50</f>
        <v>0</v>
      </c>
      <c r="AE50">
        <f t="shared" ref="AE50" si="39">(X50+Y50)/(C50+D50)</f>
        <v>0</v>
      </c>
      <c r="AF50">
        <f t="shared" ref="AF50" si="40">(AA50+AB50)/(F50+G50)</f>
        <v>0</v>
      </c>
      <c r="AG50" s="15">
        <f t="shared" ref="AG50" si="41">(Q50+W50)/B50</f>
        <v>0.75755637294098832</v>
      </c>
      <c r="AH50" s="15">
        <f t="shared" ref="AH50" si="42">(T50+Z50)/E50</f>
        <v>0.97603269856618735</v>
      </c>
      <c r="AI50" s="15">
        <f t="shared" ref="AI50" si="43">(R50+X50)/C50</f>
        <v>0.76044728434504794</v>
      </c>
      <c r="AJ50" s="15">
        <f t="shared" ref="AJ50" si="44">(U50+V50+AA50+AB50)/(F50+G50)</f>
        <v>1.2926315444776151</v>
      </c>
    </row>
    <row r="51" spans="1:36" x14ac:dyDescent="0.25">
      <c r="A51" s="11" t="s">
        <v>101</v>
      </c>
      <c r="I51" s="15">
        <f>SUM(I4:I49)/47</f>
        <v>1.0802508264754456</v>
      </c>
      <c r="J51" s="15"/>
      <c r="K51" s="15">
        <f>SUM(K4:K49)/47</f>
        <v>1.5036671457925799</v>
      </c>
    </row>
    <row r="52" spans="1:36" x14ac:dyDescent="0.25">
      <c r="A52" s="11" t="s">
        <v>45</v>
      </c>
    </row>
    <row r="53" spans="1:36" x14ac:dyDescent="0.25">
      <c r="A53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3"/>
  <sheetViews>
    <sheetView zoomScaleNormal="100" workbookViewId="0">
      <pane xSplit="1" ySplit="3" topLeftCell="M4" activePane="bottomRight" state="frozen"/>
      <selection pane="topRight" activeCell="B1" sqref="B1"/>
      <selection pane="bottomLeft" activeCell="A4" sqref="A4"/>
      <selection pane="bottomRight" activeCell="O46" sqref="O46"/>
    </sheetView>
  </sheetViews>
  <sheetFormatPr defaultRowHeight="15" x14ac:dyDescent="0.25"/>
  <cols>
    <col min="1" max="1" width="25.42578125" style="11" customWidth="1"/>
    <col min="2" max="2" width="8.5703125" hidden="1" customWidth="1"/>
    <col min="3" max="12" width="9.140625" hidden="1" customWidth="1"/>
    <col min="13" max="13" width="14.28515625" customWidth="1"/>
    <col min="14" max="14" width="9.140625" hidden="1" customWidth="1"/>
    <col min="15" max="15" width="17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hidden="1" customWidth="1"/>
  </cols>
  <sheetData>
    <row r="1" spans="1:37" x14ac:dyDescent="0.25">
      <c r="AC1" s="24" t="s">
        <v>61</v>
      </c>
      <c r="AD1" s="25"/>
      <c r="AE1" s="24" t="s">
        <v>61</v>
      </c>
      <c r="AF1" s="25"/>
      <c r="AG1" s="27" t="s">
        <v>58</v>
      </c>
      <c r="AH1" s="28"/>
      <c r="AI1" s="28"/>
      <c r="AJ1" s="29"/>
      <c r="AK1" s="32"/>
    </row>
    <row r="2" spans="1:37" x14ac:dyDescent="0.25">
      <c r="A2" s="6"/>
      <c r="B2" s="91" t="s">
        <v>0</v>
      </c>
      <c r="C2" s="92"/>
      <c r="D2" s="93"/>
      <c r="E2" s="91" t="s">
        <v>4</v>
      </c>
      <c r="F2" s="92"/>
      <c r="G2" s="92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94" t="s">
        <v>12</v>
      </c>
      <c r="AA2" s="95"/>
      <c r="AB2" s="96"/>
      <c r="AC2" s="24" t="s">
        <v>53</v>
      </c>
      <c r="AD2" s="25"/>
      <c r="AE2" s="24" t="s">
        <v>55</v>
      </c>
      <c r="AF2" s="25"/>
      <c r="AG2" s="27" t="s">
        <v>53</v>
      </c>
      <c r="AH2" s="29"/>
      <c r="AI2" s="27" t="s">
        <v>55</v>
      </c>
      <c r="AJ2" s="29"/>
      <c r="AK2" s="20" t="s">
        <v>62</v>
      </c>
    </row>
    <row r="3" spans="1:37" ht="21" x14ac:dyDescent="0.35">
      <c r="A3" s="10">
        <f>'30.06.2017'!A3</f>
        <v>42916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0" t="s">
        <v>47</v>
      </c>
      <c r="AH3" s="30" t="s">
        <v>48</v>
      </c>
      <c r="AI3" s="30" t="s">
        <v>47</v>
      </c>
      <c r="AJ3" s="30" t="s">
        <v>48</v>
      </c>
      <c r="AK3" s="20" t="s">
        <v>1</v>
      </c>
    </row>
    <row r="4" spans="1:37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8">
        <f>'30.06.2017'!O4</f>
        <v>1.423</v>
      </c>
      <c r="N4" s="4">
        <v>2.38</v>
      </c>
      <c r="O4" s="8">
        <f>'30.06.2017'!Q4</f>
        <v>1.575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 t="shared" ref="AG4:AG28" si="0">(Q4+W4)/B4</f>
        <v>1.3378944945866438</v>
      </c>
      <c r="AH4" s="8">
        <f t="shared" ref="AH4:AH28" si="1">(T4+Z4)/E4</f>
        <v>2.1815022088343299</v>
      </c>
      <c r="AI4" s="8">
        <f t="shared" ref="AI4:AI28" si="2">(R4+X4)/C4</f>
        <v>2.0532136351808479</v>
      </c>
      <c r="AJ4" s="8">
        <f t="shared" ref="AJ4:AJ28" si="3">(U4+V4+AA4+AB4)/(F4+G4)</f>
        <v>3.0793226931744515</v>
      </c>
      <c r="AK4" s="31">
        <f>M4+O4</f>
        <v>2.9980000000000002</v>
      </c>
    </row>
    <row r="5" spans="1:37" x14ac:dyDescent="0.25">
      <c r="A5" s="54" t="s">
        <v>83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8">
        <f>'30.06.2017'!O5</f>
        <v>1.4438232642019837</v>
      </c>
      <c r="N5" s="4">
        <v>2.38</v>
      </c>
      <c r="O5" s="8">
        <f>'30.06.2017'!Q5</f>
        <v>1.7799352268365127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8" si="4">W5/B5</f>
        <v>0</v>
      </c>
      <c r="AD5" s="4">
        <f t="shared" ref="AD5:AD48" si="5">Z5/E5</f>
        <v>0</v>
      </c>
      <c r="AE5" s="4">
        <f t="shared" ref="AE5:AE48" si="6">(X5+Y5)/(C5+D5)</f>
        <v>0</v>
      </c>
      <c r="AF5" s="4">
        <f t="shared" ref="AF5:AF48" si="7">(AA5+AB5)/(F5+G5)</f>
        <v>0</v>
      </c>
      <c r="AG5" s="8">
        <f t="shared" si="0"/>
        <v>0.83448706250065552</v>
      </c>
      <c r="AH5" s="8">
        <f t="shared" si="1"/>
        <v>1.0513394445204542</v>
      </c>
      <c r="AI5" s="8">
        <f t="shared" si="2"/>
        <v>0.77812921961415382</v>
      </c>
      <c r="AJ5" s="8">
        <f t="shared" si="3"/>
        <v>1.2934140769794407</v>
      </c>
      <c r="AK5" s="8">
        <f t="shared" ref="AK5:AK48" si="8">M5+O5</f>
        <v>3.2237584910384962</v>
      </c>
    </row>
    <row r="6" spans="1:37" x14ac:dyDescent="0.25">
      <c r="A6" s="54" t="s">
        <v>79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8">
        <f>'30.06.2017'!O6</f>
        <v>0.88</v>
      </c>
      <c r="N6" s="4">
        <v>2.38</v>
      </c>
      <c r="O6" s="8">
        <f>'30.06.2017'!Q6</f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4"/>
        <v>0.17665416825703317</v>
      </c>
      <c r="AD6" s="4">
        <f t="shared" si="5"/>
        <v>0.13488511580695767</v>
      </c>
      <c r="AE6" s="4"/>
      <c r="AF6" s="4"/>
      <c r="AG6" s="8">
        <f t="shared" si="0"/>
        <v>0.90567816969397608</v>
      </c>
      <c r="AH6" s="8">
        <f t="shared" si="1"/>
        <v>0.72390883085724844</v>
      </c>
      <c r="AI6" s="8"/>
      <c r="AJ6" s="8"/>
      <c r="AK6" s="8">
        <f t="shared" si="8"/>
        <v>1.5899999999999999</v>
      </c>
    </row>
    <row r="7" spans="1:37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'30.06.2017'!O7</f>
        <v>1.078583984906931</v>
      </c>
      <c r="N7" s="4">
        <v>2.38</v>
      </c>
      <c r="O7" s="8">
        <f>'30.06.2017'!Q7</f>
        <v>1.534326892084785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8">
        <f t="shared" si="0"/>
        <v>0.79925338405195956</v>
      </c>
      <c r="AH7" s="8">
        <f t="shared" si="1"/>
        <v>1.0993674792544803</v>
      </c>
      <c r="AI7" s="8">
        <f t="shared" si="2"/>
        <v>0.80154772519621764</v>
      </c>
      <c r="AJ7" s="8">
        <f t="shared" si="3"/>
        <v>1.6965011825839753</v>
      </c>
      <c r="AK7" s="8">
        <f t="shared" si="8"/>
        <v>2.612910876991716</v>
      </c>
    </row>
    <row r="8" spans="1:37" x14ac:dyDescent="0.25">
      <c r="A8" s="54" t="s">
        <v>112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R8/C8</f>
        <v>0.80154772519621764</v>
      </c>
      <c r="K8" s="7">
        <f>T8/E8</f>
        <v>1.0993674792544803</v>
      </c>
      <c r="L8" s="7">
        <f>U8/F8</f>
        <v>1.6965011825839753</v>
      </c>
      <c r="M8" s="8">
        <f>'30.06.2017'!O8</f>
        <v>1.1639999999999999</v>
      </c>
      <c r="N8" s="4">
        <v>2.38</v>
      </c>
      <c r="O8" s="8">
        <f>'30.06.2017'!Q8</f>
        <v>1.8599999999999999</v>
      </c>
      <c r="P8" s="8">
        <f>L8*1.2</f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 s="4">
        <f t="shared" ref="AC8" si="9">W8/B8</f>
        <v>0</v>
      </c>
      <c r="AD8" s="4">
        <f t="shared" ref="AD8" si="10">Z8/E8</f>
        <v>0</v>
      </c>
      <c r="AE8" s="4">
        <f t="shared" ref="AE8" si="11">(X8+Y8)/(C8+D8)</f>
        <v>0</v>
      </c>
      <c r="AF8" s="4">
        <f t="shared" ref="AF8" si="12">(AA8+AB8)/(F8+G8)</f>
        <v>0</v>
      </c>
      <c r="AG8" s="8">
        <f t="shared" ref="AG8" si="13">(Q8+W8)/B8</f>
        <v>0.79925338405195956</v>
      </c>
      <c r="AH8" s="8">
        <f t="shared" ref="AH8" si="14">(T8+Z8)/E8</f>
        <v>1.0993674792544803</v>
      </c>
      <c r="AI8" s="8">
        <f t="shared" ref="AI8" si="15">(R8+X8)/C8</f>
        <v>0.80154772519621764</v>
      </c>
      <c r="AJ8" s="8">
        <f t="shared" ref="AJ8" si="16">(U8+V8+AA8+AB8)/(F8+G8)</f>
        <v>1.6965011825839753</v>
      </c>
      <c r="AK8" s="8">
        <f t="shared" ref="AK8" si="17">M8+O8</f>
        <v>3.024</v>
      </c>
    </row>
    <row r="9" spans="1:37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4">
        <v>1.05</v>
      </c>
      <c r="K9" s="4">
        <v>1.3</v>
      </c>
      <c r="L9" s="4">
        <v>1.56</v>
      </c>
      <c r="M9" s="8">
        <f>'30.06.2017'!O9</f>
        <v>1.44</v>
      </c>
      <c r="N9" s="4">
        <v>2.38</v>
      </c>
      <c r="O9" s="8">
        <f>'30.06.2017'!Q9</f>
        <v>2.16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8">
        <f t="shared" si="0"/>
        <v>0.88003251834997398</v>
      </c>
      <c r="AH9" s="8">
        <f t="shared" si="1"/>
        <v>1.2995790594155217</v>
      </c>
      <c r="AI9" s="8">
        <f t="shared" si="2"/>
        <v>1.0519376194565246</v>
      </c>
      <c r="AJ9" s="8">
        <f t="shared" si="3"/>
        <v>1.5630771489392941</v>
      </c>
      <c r="AK9" s="8">
        <f t="shared" si="8"/>
        <v>3.6</v>
      </c>
    </row>
    <row r="10" spans="1:37" x14ac:dyDescent="0.25">
      <c r="A10" s="54" t="s">
        <v>84</v>
      </c>
      <c r="B10" s="4">
        <v>12.874000000000001</v>
      </c>
      <c r="C10" s="4">
        <v>3.2320000000000002</v>
      </c>
      <c r="D10" s="4">
        <v>0</v>
      </c>
      <c r="E10" s="4">
        <v>12.874000000000001</v>
      </c>
      <c r="F10" s="4">
        <v>3.2320000000000002</v>
      </c>
      <c r="G10" s="4">
        <v>0</v>
      </c>
      <c r="H10" s="4">
        <v>44.454999999999998</v>
      </c>
      <c r="I10" s="4">
        <v>0.95</v>
      </c>
      <c r="J10" s="4">
        <v>0.95</v>
      </c>
      <c r="K10" s="4">
        <v>1.1299999999999999</v>
      </c>
      <c r="L10" s="17">
        <v>0</v>
      </c>
      <c r="M10" s="8">
        <f>'30.06.2017'!O10</f>
        <v>1.1399999999999999</v>
      </c>
      <c r="N10" s="4">
        <v>2.38</v>
      </c>
      <c r="O10" s="8">
        <f>'30.06.2017'!Q10</f>
        <v>1.36</v>
      </c>
      <c r="P10" s="17">
        <v>0</v>
      </c>
      <c r="Q10" s="4">
        <v>9.3949999999999996</v>
      </c>
      <c r="R10" s="4">
        <v>2.911</v>
      </c>
      <c r="S10" s="4">
        <v>0</v>
      </c>
      <c r="T10" s="4">
        <v>15.593999999999999</v>
      </c>
      <c r="U10" s="4">
        <v>3.556</v>
      </c>
      <c r="V10" s="17">
        <v>9.2550000000000008</v>
      </c>
      <c r="W10" s="4"/>
      <c r="X10" s="4"/>
      <c r="Y10" s="4"/>
      <c r="Z10" s="4"/>
      <c r="AA10" s="4"/>
      <c r="AB10" s="4"/>
      <c r="AC10" s="4">
        <f t="shared" si="4"/>
        <v>0</v>
      </c>
      <c r="AD10" s="4">
        <f t="shared" si="5"/>
        <v>0</v>
      </c>
      <c r="AE10" s="4">
        <f t="shared" si="6"/>
        <v>0</v>
      </c>
      <c r="AF10" s="4">
        <f t="shared" si="7"/>
        <v>0</v>
      </c>
      <c r="AG10" s="8">
        <f t="shared" si="0"/>
        <v>0.72976541867329492</v>
      </c>
      <c r="AH10" s="8">
        <f t="shared" si="1"/>
        <v>1.2112785459064781</v>
      </c>
      <c r="AI10" s="8">
        <f t="shared" si="2"/>
        <v>0.90068069306930687</v>
      </c>
      <c r="AJ10" s="8">
        <f t="shared" si="3"/>
        <v>3.9637995049504946</v>
      </c>
      <c r="AK10" s="8">
        <f t="shared" si="8"/>
        <v>2.5</v>
      </c>
    </row>
    <row r="11" spans="1:37" x14ac:dyDescent="0.25">
      <c r="A11" s="54" t="s">
        <v>86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4">
        <v>0.71</v>
      </c>
      <c r="K11" s="4">
        <v>0.8</v>
      </c>
      <c r="L11" s="4">
        <v>0.84</v>
      </c>
      <c r="M11" s="8">
        <f>'30.06.2017'!O11</f>
        <v>1.4650000000000001</v>
      </c>
      <c r="N11" s="4">
        <v>2.38</v>
      </c>
      <c r="O11" s="8">
        <f>'30.06.2017'!Q11</f>
        <v>0.86880000000000002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1.0967769959169489E-2</v>
      </c>
      <c r="AD11" s="4">
        <f t="shared" si="5"/>
        <v>0</v>
      </c>
      <c r="AE11" s="4">
        <f t="shared" si="6"/>
        <v>0.10334020974245813</v>
      </c>
      <c r="AF11" s="4">
        <f t="shared" si="7"/>
        <v>0</v>
      </c>
      <c r="AG11" s="8">
        <f t="shared" si="0"/>
        <v>0.61889388411085056</v>
      </c>
      <c r="AH11" s="8">
        <f t="shared" si="1"/>
        <v>0.79558602983379723</v>
      </c>
      <c r="AI11" s="8">
        <f t="shared" si="2"/>
        <v>0.81573140314685566</v>
      </c>
      <c r="AJ11" s="8">
        <f t="shared" si="3"/>
        <v>0.84199271802577591</v>
      </c>
      <c r="AK11" s="8">
        <f t="shared" si="8"/>
        <v>2.3338000000000001</v>
      </c>
    </row>
    <row r="12" spans="1:37" x14ac:dyDescent="0.25">
      <c r="A12" s="54" t="s">
        <v>85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4">
        <v>0.98</v>
      </c>
      <c r="K12" s="4">
        <v>1.3</v>
      </c>
      <c r="L12" s="4">
        <v>1.3</v>
      </c>
      <c r="M12" s="8">
        <f>'30.06.2017'!O12</f>
        <v>1.224</v>
      </c>
      <c r="N12" s="4">
        <v>2.38</v>
      </c>
      <c r="O12" s="8">
        <f>'30.06.2017'!Q12</f>
        <v>1.98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40.485999999999997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8">
        <f t="shared" si="0"/>
        <v>0.97989817704056492</v>
      </c>
      <c r="AH12" s="8">
        <f t="shared" si="1"/>
        <v>1.299988393108823</v>
      </c>
      <c r="AI12" s="8">
        <f t="shared" si="2"/>
        <v>0.98074142916150364</v>
      </c>
      <c r="AJ12" s="8">
        <f t="shared" si="3"/>
        <v>1.7523994811932551</v>
      </c>
      <c r="AK12" s="8">
        <f t="shared" si="8"/>
        <v>3.2039999999999997</v>
      </c>
    </row>
    <row r="13" spans="1:37" x14ac:dyDescent="0.25">
      <c r="A13" s="54" t="s">
        <v>20</v>
      </c>
      <c r="B13" s="4">
        <v>36.872999999999998</v>
      </c>
      <c r="C13" s="4">
        <v>11.788</v>
      </c>
      <c r="D13" s="4">
        <v>0</v>
      </c>
      <c r="E13" s="4">
        <v>36.313000000000002</v>
      </c>
      <c r="F13" s="4">
        <v>7.87</v>
      </c>
      <c r="G13" s="4">
        <v>0</v>
      </c>
      <c r="H13" s="4"/>
      <c r="I13" s="4">
        <v>0.8</v>
      </c>
      <c r="J13" s="4">
        <v>0.8</v>
      </c>
      <c r="K13" s="4">
        <v>1.6</v>
      </c>
      <c r="L13" s="4">
        <v>1.6</v>
      </c>
      <c r="M13" s="8">
        <f>'30.06.2017'!O13</f>
        <v>0.93</v>
      </c>
      <c r="N13" s="4">
        <v>2.38</v>
      </c>
      <c r="O13" s="8">
        <f>'30.06.2017'!Q13</f>
        <v>2.2200000000000002</v>
      </c>
      <c r="P13" s="4">
        <v>1.92</v>
      </c>
      <c r="Q13" s="4">
        <v>25.811</v>
      </c>
      <c r="R13" s="4">
        <v>8.2520000000000007</v>
      </c>
      <c r="S13" s="4">
        <v>0</v>
      </c>
      <c r="T13" s="4">
        <v>53.38</v>
      </c>
      <c r="U13" s="4">
        <v>11.569000000000001</v>
      </c>
      <c r="V13" s="4"/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8">
        <f t="shared" si="0"/>
        <v>0.69999728798850114</v>
      </c>
      <c r="AH13" s="8">
        <f t="shared" si="1"/>
        <v>1.4699969707818137</v>
      </c>
      <c r="AI13" s="8">
        <f t="shared" si="2"/>
        <v>0.70003393281303028</v>
      </c>
      <c r="AJ13" s="8">
        <f t="shared" si="3"/>
        <v>1.470012706480305</v>
      </c>
      <c r="AK13" s="8">
        <f t="shared" si="8"/>
        <v>3.1500000000000004</v>
      </c>
    </row>
    <row r="14" spans="1:37" x14ac:dyDescent="0.25">
      <c r="A14" s="54" t="s">
        <v>50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4">
        <v>1.21</v>
      </c>
      <c r="K14" s="4">
        <v>1.3</v>
      </c>
      <c r="L14" s="4">
        <v>1.33</v>
      </c>
      <c r="M14" s="8">
        <f>'30.06.2017'!O14</f>
        <v>1.6319999999999999</v>
      </c>
      <c r="N14" s="4">
        <v>2.38</v>
      </c>
      <c r="O14" s="8">
        <f>'30.06.2017'!Q14</f>
        <v>1.8779999999999999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 s="4">
        <f t="shared" si="4"/>
        <v>0</v>
      </c>
      <c r="AD14" s="4">
        <f t="shared" si="5"/>
        <v>0</v>
      </c>
      <c r="AE14" s="4">
        <f t="shared" si="6"/>
        <v>0</v>
      </c>
      <c r="AF14" s="4">
        <f t="shared" si="7"/>
        <v>0</v>
      </c>
      <c r="AG14" s="8">
        <f t="shared" si="0"/>
        <v>1.1520338946782789</v>
      </c>
      <c r="AH14" s="8">
        <f t="shared" si="1"/>
        <v>1.3016703656114941</v>
      </c>
      <c r="AI14" s="8">
        <f t="shared" si="2"/>
        <v>1.2099607267705321</v>
      </c>
      <c r="AJ14" s="8">
        <f t="shared" si="3"/>
        <v>1.3286790266512165</v>
      </c>
      <c r="AK14" s="8">
        <f t="shared" si="8"/>
        <v>3.51</v>
      </c>
    </row>
    <row r="15" spans="1:37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8">
        <f>'30.06.2017'!O15</f>
        <v>1.758</v>
      </c>
      <c r="N15" s="4">
        <v>2.38</v>
      </c>
      <c r="O15" s="8">
        <f>'30.06.2017'!Q15</f>
        <v>2.52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8"/>
      <c r="AH15" s="8"/>
      <c r="AI15" s="8"/>
      <c r="AJ15" s="8"/>
      <c r="AK15" s="8"/>
    </row>
    <row r="16" spans="1:37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4">
        <v>0.88</v>
      </c>
      <c r="K16" s="4">
        <v>0.91</v>
      </c>
      <c r="L16" s="4">
        <v>0.91</v>
      </c>
      <c r="M16" s="8">
        <f>'30.06.2017'!O16</f>
        <v>1.3440000000000001</v>
      </c>
      <c r="N16" s="4">
        <v>2.38</v>
      </c>
      <c r="O16" s="8">
        <f>'30.06.2017'!Q16</f>
        <v>1.6439999999999999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 s="4">
        <f t="shared" si="4"/>
        <v>0.11849604637715984</v>
      </c>
      <c r="AD16" s="4">
        <f t="shared" si="5"/>
        <v>0.11882713454940048</v>
      </c>
      <c r="AE16" s="4">
        <f t="shared" si="6"/>
        <v>7.8722718617255022E-2</v>
      </c>
      <c r="AF16" s="4">
        <f t="shared" si="7"/>
        <v>6.5533099571828804E-2</v>
      </c>
      <c r="AG16" s="8">
        <f t="shared" si="0"/>
        <v>0.99849814896860367</v>
      </c>
      <c r="AH16" s="8">
        <f t="shared" si="1"/>
        <v>1.0288065780725819</v>
      </c>
      <c r="AI16" s="8">
        <f t="shared" si="2"/>
        <v>0.95872857770616671</v>
      </c>
      <c r="AJ16" s="8">
        <f t="shared" si="3"/>
        <v>0.97554666713653904</v>
      </c>
      <c r="AK16" s="8">
        <f t="shared" si="8"/>
        <v>2.988</v>
      </c>
    </row>
    <row r="17" spans="1:37" x14ac:dyDescent="0.25">
      <c r="A17" s="54" t="s">
        <v>22</v>
      </c>
      <c r="B17" s="4">
        <v>48.48</v>
      </c>
      <c r="C17" s="4">
        <v>6.8789999999999996</v>
      </c>
      <c r="D17" s="4">
        <v>7.4999999999999997E-2</v>
      </c>
      <c r="E17" s="4">
        <v>46.804000000000002</v>
      </c>
      <c r="F17" s="4">
        <v>4.7789999999999999</v>
      </c>
      <c r="G17" s="4"/>
      <c r="H17" s="4"/>
      <c r="I17" s="4">
        <v>1.1399999999999999</v>
      </c>
      <c r="J17" s="4">
        <v>1.68</v>
      </c>
      <c r="K17" s="4">
        <v>1.68</v>
      </c>
      <c r="L17" s="4">
        <v>2.71</v>
      </c>
      <c r="M17" s="8">
        <f>'30.06.2017'!O17</f>
        <v>1.5840000000000001</v>
      </c>
      <c r="N17" s="4">
        <v>2.38</v>
      </c>
      <c r="O17" s="8">
        <f>'30.06.2017'!Q17</f>
        <v>2.1720000000000002</v>
      </c>
      <c r="P17" s="4">
        <v>3.2519999999999998</v>
      </c>
      <c r="Q17" s="4">
        <v>55.267000000000003</v>
      </c>
      <c r="R17" s="4">
        <v>11.557</v>
      </c>
      <c r="S17" s="4">
        <v>0.126</v>
      </c>
      <c r="T17" s="4">
        <v>78.631</v>
      </c>
      <c r="U17" s="4">
        <v>12.951000000000001</v>
      </c>
      <c r="V17" s="4">
        <v>0</v>
      </c>
      <c r="W17" s="4">
        <v>7.694</v>
      </c>
      <c r="X17" s="4">
        <v>0.33</v>
      </c>
      <c r="Y17" s="4">
        <v>1.9E-2</v>
      </c>
      <c r="Z17" s="4">
        <v>0</v>
      </c>
      <c r="AA17" s="4">
        <v>0</v>
      </c>
      <c r="AB17" s="4">
        <v>0</v>
      </c>
      <c r="AC17" s="4">
        <f t="shared" si="4"/>
        <v>0.15870462046204623</v>
      </c>
      <c r="AD17" s="4">
        <f t="shared" si="5"/>
        <v>0</v>
      </c>
      <c r="AE17" s="4">
        <f t="shared" si="6"/>
        <v>5.0186942766752951E-2</v>
      </c>
      <c r="AF17" s="4">
        <f t="shared" si="7"/>
        <v>0</v>
      </c>
      <c r="AG17" s="8">
        <f t="shared" si="0"/>
        <v>1.2987004950495051</v>
      </c>
      <c r="AH17" s="8">
        <f t="shared" si="1"/>
        <v>1.6800059823946671</v>
      </c>
      <c r="AI17" s="8">
        <f t="shared" si="2"/>
        <v>1.7280127925570579</v>
      </c>
      <c r="AJ17" s="8">
        <f t="shared" si="3"/>
        <v>2.7099811676082863</v>
      </c>
      <c r="AK17" s="8">
        <f t="shared" si="8"/>
        <v>3.7560000000000002</v>
      </c>
    </row>
    <row r="18" spans="1:37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4">
        <v>0.84</v>
      </c>
      <c r="K18" s="4">
        <v>1.03</v>
      </c>
      <c r="L18" s="4">
        <v>0.84</v>
      </c>
      <c r="M18" s="8">
        <f>'30.06.2017'!O18</f>
        <v>1.32</v>
      </c>
      <c r="N18" s="4">
        <v>2.38</v>
      </c>
      <c r="O18" s="8">
        <f>'30.06.2017'!Q18</f>
        <v>2.508</v>
      </c>
      <c r="P18" s="4"/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/>
      <c r="AB18" s="4"/>
      <c r="AC18" s="4">
        <f t="shared" si="4"/>
        <v>6.9620980531868437E-2</v>
      </c>
      <c r="AD18" s="4">
        <f t="shared" si="5"/>
        <v>3.5452454816255349E-2</v>
      </c>
      <c r="AE18" s="4">
        <f t="shared" si="6"/>
        <v>6.6647452986526398E-2</v>
      </c>
      <c r="AF18" s="4">
        <f t="shared" si="7"/>
        <v>0</v>
      </c>
      <c r="AG18" s="8">
        <f t="shared" si="0"/>
        <v>0.51169926678465538</v>
      </c>
      <c r="AH18" s="8">
        <f t="shared" si="1"/>
        <v>1.0327977651216991</v>
      </c>
      <c r="AI18" s="8">
        <f t="shared" si="2"/>
        <v>0.87509244802366659</v>
      </c>
      <c r="AJ18" s="8">
        <f t="shared" si="3"/>
        <v>0.79187448988845555</v>
      </c>
      <c r="AK18" s="8">
        <f t="shared" si="8"/>
        <v>3.8280000000000003</v>
      </c>
    </row>
    <row r="19" spans="1:37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4">
        <v>1.06</v>
      </c>
      <c r="K19" s="4">
        <v>1.64</v>
      </c>
      <c r="L19" s="4">
        <v>1.97</v>
      </c>
      <c r="M19" s="8">
        <f>'30.06.2017'!O19</f>
        <v>1.2</v>
      </c>
      <c r="N19" s="4">
        <v>2.38</v>
      </c>
      <c r="O19" s="8">
        <f>'30.06.2017'!Q19</f>
        <v>2.496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4"/>
        <v>0</v>
      </c>
      <c r="AD19" s="4">
        <f t="shared" si="5"/>
        <v>0</v>
      </c>
      <c r="AE19" s="4">
        <f t="shared" si="6"/>
        <v>0</v>
      </c>
      <c r="AF19" s="4">
        <f t="shared" si="7"/>
        <v>0</v>
      </c>
      <c r="AG19" s="8">
        <f t="shared" si="0"/>
        <v>0.87942701671976364</v>
      </c>
      <c r="AH19" s="8">
        <f t="shared" si="1"/>
        <v>1.639238711141366</v>
      </c>
      <c r="AI19" s="8">
        <f t="shared" si="2"/>
        <v>1.0438565051643804</v>
      </c>
      <c r="AJ19" s="8">
        <f t="shared" si="3"/>
        <v>1.8885325850953669</v>
      </c>
      <c r="AK19" s="8">
        <f t="shared" si="8"/>
        <v>3.6959999999999997</v>
      </c>
    </row>
    <row r="20" spans="1:37" x14ac:dyDescent="0.25">
      <c r="A20" s="54" t="s">
        <v>82</v>
      </c>
      <c r="B20" s="4">
        <v>11.505000000000001</v>
      </c>
      <c r="C20" s="4">
        <v>44.930999999999997</v>
      </c>
      <c r="D20" s="4">
        <v>0</v>
      </c>
      <c r="E20" s="4">
        <v>9.4499999999999993</v>
      </c>
      <c r="F20" s="4">
        <v>43.003999999999998</v>
      </c>
      <c r="G20" s="4">
        <v>0</v>
      </c>
      <c r="H20" s="4"/>
      <c r="I20" s="4">
        <v>1</v>
      </c>
      <c r="J20" s="4">
        <v>1</v>
      </c>
      <c r="K20" s="4">
        <v>2.08</v>
      </c>
      <c r="L20" s="4">
        <v>2.08</v>
      </c>
      <c r="M20" s="8">
        <f>'30.06.2017'!O20</f>
        <v>1.748</v>
      </c>
      <c r="N20" s="4">
        <v>2.38</v>
      </c>
      <c r="O20" s="8">
        <f>'30.06.2017'!Q20</f>
        <v>2.2450000000000001</v>
      </c>
      <c r="P20" s="4">
        <v>2.496</v>
      </c>
      <c r="Q20" s="4">
        <v>11.311999999999999</v>
      </c>
      <c r="R20" s="4">
        <v>43.954999999999998</v>
      </c>
      <c r="S20" s="4">
        <v>0</v>
      </c>
      <c r="T20" s="4">
        <v>19.655999999999999</v>
      </c>
      <c r="U20" s="4">
        <v>89.447999999999993</v>
      </c>
      <c r="V20" s="4">
        <v>0</v>
      </c>
      <c r="W20" s="4">
        <v>6.2229999999999999</v>
      </c>
      <c r="X20" s="4">
        <v>1.135</v>
      </c>
      <c r="Y20" s="4">
        <v>0</v>
      </c>
      <c r="Z20" s="4">
        <v>1.444</v>
      </c>
      <c r="AA20" s="4">
        <v>7.02</v>
      </c>
      <c r="AB20" s="4">
        <v>0</v>
      </c>
      <c r="AC20" s="4">
        <f t="shared" si="4"/>
        <v>0.54089526292916124</v>
      </c>
      <c r="AD20" s="4">
        <f t="shared" si="5"/>
        <v>0.1528042328042328</v>
      </c>
      <c r="AE20" s="4">
        <f t="shared" si="6"/>
        <v>2.5260955687609891E-2</v>
      </c>
      <c r="AF20" s="4">
        <f t="shared" si="7"/>
        <v>0.16324062877871826</v>
      </c>
      <c r="AG20" s="8">
        <f t="shared" si="0"/>
        <v>1.5241199478487613</v>
      </c>
      <c r="AH20" s="8">
        <f t="shared" si="1"/>
        <v>2.2328042328042326</v>
      </c>
      <c r="AI20" s="8">
        <f t="shared" si="2"/>
        <v>1.0035387594311278</v>
      </c>
      <c r="AJ20" s="8">
        <f t="shared" si="3"/>
        <v>2.2432331876104548</v>
      </c>
      <c r="AK20" s="8">
        <f t="shared" si="8"/>
        <v>3.9930000000000003</v>
      </c>
    </row>
    <row r="21" spans="1:37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8">
        <f>'30.06.2017'!O21</f>
        <v>1.0798554188311047</v>
      </c>
      <c r="N21" s="4">
        <v>2.38</v>
      </c>
      <c r="O21" s="8">
        <f>'30.06.2017'!Q21</f>
        <v>2.0461418303690593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8"/>
      <c r="AH21" s="8"/>
      <c r="AI21" s="8"/>
      <c r="AJ21" s="8"/>
      <c r="AK21" s="8">
        <f t="shared" si="8"/>
        <v>3.125997249200164</v>
      </c>
    </row>
    <row r="22" spans="1:37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R22/C22</f>
        <v>0.94025494872921966</v>
      </c>
      <c r="K22" s="7">
        <f>T22/E22</f>
        <v>1.6651235270605973</v>
      </c>
      <c r="L22" s="7">
        <f>U22/F22</f>
        <v>2.1628588419743742</v>
      </c>
      <c r="M22" s="8">
        <f>'30.06.2017'!O22</f>
        <v>1.476</v>
      </c>
      <c r="N22" s="4">
        <v>2.38</v>
      </c>
      <c r="O22" s="8">
        <f>'30.06.2017'!Q22</f>
        <v>2.34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 s="4">
        <f t="shared" si="4"/>
        <v>5.9174293350611491E-3</v>
      </c>
      <c r="AD22" s="4">
        <f t="shared" si="5"/>
        <v>5.889227873654812E-3</v>
      </c>
      <c r="AE22" s="4">
        <f t="shared" si="6"/>
        <v>1.4628205774898577E-3</v>
      </c>
      <c r="AF22" s="4">
        <f t="shared" si="7"/>
        <v>9.4609936746499425E-4</v>
      </c>
      <c r="AG22" s="8">
        <f t="shared" si="0"/>
        <v>0.88369138252207025</v>
      </c>
      <c r="AH22" s="8">
        <f t="shared" si="1"/>
        <v>1.6710127549342522</v>
      </c>
      <c r="AI22" s="8">
        <f t="shared" si="2"/>
        <v>0.94171776930670958</v>
      </c>
      <c r="AJ22" s="8">
        <f t="shared" si="3"/>
        <v>2.1638049413418394</v>
      </c>
      <c r="AK22" s="8">
        <f t="shared" si="8"/>
        <v>3.8159999999999998</v>
      </c>
    </row>
    <row r="23" spans="1:37" x14ac:dyDescent="0.25">
      <c r="A23" s="54" t="s">
        <v>27</v>
      </c>
      <c r="B23" s="4">
        <v>27.053999999999998</v>
      </c>
      <c r="C23" s="4">
        <v>8.9260000000000002</v>
      </c>
      <c r="D23" s="4">
        <v>0</v>
      </c>
      <c r="E23" s="4">
        <v>24.202999999999999</v>
      </c>
      <c r="F23" s="4">
        <v>3.0680000000000001</v>
      </c>
      <c r="G23" s="4">
        <v>0</v>
      </c>
      <c r="H23" s="4"/>
      <c r="I23" s="4">
        <v>0.8</v>
      </c>
      <c r="J23" s="4">
        <v>0.8</v>
      </c>
      <c r="K23" s="4">
        <v>1.1399999999999999</v>
      </c>
      <c r="L23" s="4">
        <v>1.1399999999999999</v>
      </c>
      <c r="M23" s="8">
        <f>'30.06.2017'!O23</f>
        <v>1.5960000000000001</v>
      </c>
      <c r="N23" s="4">
        <v>2.38</v>
      </c>
      <c r="O23" s="8">
        <f>'30.06.2017'!Q23</f>
        <v>2.004</v>
      </c>
      <c r="P23" s="4">
        <v>1.37</v>
      </c>
      <c r="Q23" s="4">
        <v>20.622</v>
      </c>
      <c r="R23" s="4">
        <v>8.1769999999999996</v>
      </c>
      <c r="S23" s="4">
        <v>0</v>
      </c>
      <c r="T23" s="4">
        <v>26.148</v>
      </c>
      <c r="U23" s="4">
        <v>4.976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f t="shared" si="4"/>
        <v>0</v>
      </c>
      <c r="AD23" s="4">
        <f t="shared" si="5"/>
        <v>0</v>
      </c>
      <c r="AE23" s="4">
        <f t="shared" si="6"/>
        <v>0</v>
      </c>
      <c r="AF23" s="4">
        <f t="shared" si="7"/>
        <v>0</v>
      </c>
      <c r="AG23" s="8">
        <f t="shared" si="0"/>
        <v>0.76225327123530717</v>
      </c>
      <c r="AH23" s="8">
        <f t="shared" si="1"/>
        <v>1.0803619386026526</v>
      </c>
      <c r="AI23" s="8">
        <f t="shared" si="2"/>
        <v>0.9160878332959892</v>
      </c>
      <c r="AJ23" s="8">
        <f t="shared" si="3"/>
        <v>1.621903520208605</v>
      </c>
      <c r="AK23" s="8">
        <f t="shared" si="8"/>
        <v>3.6</v>
      </c>
    </row>
    <row r="24" spans="1:37" x14ac:dyDescent="0.25">
      <c r="A24" s="54" t="s">
        <v>44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4">
        <v>1.1100000000000001</v>
      </c>
      <c r="K24" s="4">
        <v>1.42</v>
      </c>
      <c r="L24" s="4">
        <v>1.42</v>
      </c>
      <c r="M24" s="8">
        <f>'30.06.2017'!O24</f>
        <v>1.1195999999999999</v>
      </c>
      <c r="N24" s="4">
        <v>2.38</v>
      </c>
      <c r="O24" s="8">
        <f>'30.06.2017'!Q24</f>
        <v>2.5523999999999996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8">
        <f t="shared" si="0"/>
        <v>1.0845812438757276</v>
      </c>
      <c r="AH24" s="8">
        <f t="shared" si="1"/>
        <v>1.373533830622842</v>
      </c>
      <c r="AI24" s="8">
        <f t="shared" si="2"/>
        <v>1.080019864260884</v>
      </c>
      <c r="AJ24" s="8">
        <f t="shared" si="3"/>
        <v>1.3716961563845502</v>
      </c>
      <c r="AK24" s="8">
        <f t="shared" si="8"/>
        <v>3.6719999999999997</v>
      </c>
    </row>
    <row r="25" spans="1:37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4">
        <f>ROUND((R25/C25),3)</f>
        <v>0.76200000000000001</v>
      </c>
      <c r="K25" s="4">
        <f>ROUND((T25/E25),3)</f>
        <v>1.2130000000000001</v>
      </c>
      <c r="L25" s="4">
        <f>ROUND((U25/F25),3)</f>
        <v>1.698</v>
      </c>
      <c r="M25" s="8">
        <f>'30.06.2017'!O25</f>
        <v>1.02</v>
      </c>
      <c r="N25" s="4">
        <v>2.38</v>
      </c>
      <c r="O25" s="8">
        <f>'30.06.2017'!Q25</f>
        <v>1.38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 s="4">
        <f t="shared" si="4"/>
        <v>0.10616369895976012</v>
      </c>
      <c r="AD25" s="4">
        <f t="shared" si="5"/>
        <v>0.10538616644262495</v>
      </c>
      <c r="AE25" s="4">
        <f t="shared" si="6"/>
        <v>0.17103031745559491</v>
      </c>
      <c r="AF25" s="4">
        <f t="shared" si="7"/>
        <v>0.16326458289035367</v>
      </c>
      <c r="AG25" s="8">
        <f t="shared" si="0"/>
        <v>0.867745159737904</v>
      </c>
      <c r="AH25" s="8">
        <f t="shared" si="1"/>
        <v>1.3183505438103387</v>
      </c>
      <c r="AI25" s="8">
        <f t="shared" si="2"/>
        <v>0.93286424087352371</v>
      </c>
      <c r="AJ25" s="8">
        <f t="shared" si="3"/>
        <v>1.8613296477425756</v>
      </c>
      <c r="AK25" s="8">
        <f t="shared" si="8"/>
        <v>2.4</v>
      </c>
    </row>
    <row r="26" spans="1:37" x14ac:dyDescent="0.25">
      <c r="A26" s="54" t="s">
        <v>68</v>
      </c>
      <c r="B26" s="4">
        <v>65.808000000000007</v>
      </c>
      <c r="C26" s="4">
        <v>30.744</v>
      </c>
      <c r="D26" s="4">
        <v>0</v>
      </c>
      <c r="E26" s="4">
        <v>62.63</v>
      </c>
      <c r="F26" s="4">
        <v>20.655000000000001</v>
      </c>
      <c r="G26" s="4"/>
      <c r="H26" s="4"/>
      <c r="I26" s="4">
        <v>0.89</v>
      </c>
      <c r="J26" s="4">
        <v>1.28</v>
      </c>
      <c r="K26" s="4">
        <v>0.89</v>
      </c>
      <c r="L26" s="4">
        <v>1.28</v>
      </c>
      <c r="M26" s="8">
        <f>'30.06.2017'!O26</f>
        <v>1.05</v>
      </c>
      <c r="N26" s="4">
        <v>2.38</v>
      </c>
      <c r="O26" s="8">
        <f>'30.06.2017'!Q26</f>
        <v>1.65</v>
      </c>
      <c r="P26" s="4">
        <v>1.536</v>
      </c>
      <c r="Q26" s="4">
        <v>58.569000000000003</v>
      </c>
      <c r="R26" s="4">
        <v>39.351999999999997</v>
      </c>
      <c r="S26" s="4">
        <v>0</v>
      </c>
      <c r="T26" s="4">
        <v>56.006</v>
      </c>
      <c r="U26" s="4">
        <v>30.353000000000002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8">
        <f t="shared" si="0"/>
        <v>0.88999817651349378</v>
      </c>
      <c r="AH26" s="8">
        <f t="shared" si="1"/>
        <v>0.8942359891425834</v>
      </c>
      <c r="AI26" s="8">
        <f t="shared" si="2"/>
        <v>1.2799895914650012</v>
      </c>
      <c r="AJ26" s="8">
        <f t="shared" si="3"/>
        <v>1.469523117889131</v>
      </c>
      <c r="AK26" s="8">
        <f t="shared" si="8"/>
        <v>2.7</v>
      </c>
    </row>
    <row r="27" spans="1:37" x14ac:dyDescent="0.25">
      <c r="A27" s="54" t="s">
        <v>110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4">
        <v>0.75</v>
      </c>
      <c r="K27" s="4">
        <v>1.24</v>
      </c>
      <c r="L27" s="4">
        <v>1.24</v>
      </c>
      <c r="M27" s="8">
        <f>'30.06.2017'!O27</f>
        <v>1.944</v>
      </c>
      <c r="N27" s="4">
        <v>2.38</v>
      </c>
      <c r="O27" s="8">
        <f>'30.06.2017'!Q27</f>
        <v>2.1240000000000001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f t="shared" ref="AC27" si="18">W27/B27</f>
        <v>0</v>
      </c>
      <c r="AD27" s="4">
        <f t="shared" ref="AD27" si="19">Z27/E27</f>
        <v>0</v>
      </c>
      <c r="AE27" s="4">
        <f t="shared" ref="AE27" si="20">(X27+Y27)/(C27+D27)</f>
        <v>0</v>
      </c>
      <c r="AF27" s="4">
        <f t="shared" ref="AF27" si="21">(AA27+AB27)/(F27+G27)</f>
        <v>0</v>
      </c>
      <c r="AG27" s="8">
        <f t="shared" ref="AG27" si="22">(Q27+W27)/B27</f>
        <v>0.75615624673314896</v>
      </c>
      <c r="AH27" s="8">
        <f t="shared" ref="AH27" si="23">(T27+Z27)/E27</f>
        <v>1.2315762399589876</v>
      </c>
      <c r="AI27" s="8">
        <f t="shared" ref="AI27" si="24">(R27+X27)/C27</f>
        <v>0.65771646125267458</v>
      </c>
      <c r="AJ27" s="8">
        <f t="shared" ref="AJ27" si="25">(U27+V27+AA27+AB27)/(F27+G27)</f>
        <v>1.1102469659745284</v>
      </c>
      <c r="AK27" s="8">
        <f t="shared" ref="AK27" si="26">M27+O27</f>
        <v>4.0679999999999996</v>
      </c>
    </row>
    <row r="28" spans="1:37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4">
        <v>0.75</v>
      </c>
      <c r="K28" s="4">
        <v>1.24</v>
      </c>
      <c r="L28" s="4">
        <v>1.24</v>
      </c>
      <c r="M28" s="8">
        <f>'30.06.2017'!O28</f>
        <v>1.716</v>
      </c>
      <c r="N28" s="4">
        <v>2.38</v>
      </c>
      <c r="O28" s="8">
        <f>'30.06.2017'!Q28</f>
        <v>1.8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8">
        <f t="shared" si="0"/>
        <v>0.75615624673314896</v>
      </c>
      <c r="AH28" s="8">
        <f t="shared" si="1"/>
        <v>1.2315762399589876</v>
      </c>
      <c r="AI28" s="8">
        <f t="shared" si="2"/>
        <v>0.65771646125267458</v>
      </c>
      <c r="AJ28" s="8">
        <f t="shared" si="3"/>
        <v>1.1102469659745284</v>
      </c>
      <c r="AK28" s="8">
        <f t="shared" si="8"/>
        <v>3.516</v>
      </c>
    </row>
    <row r="29" spans="1:37" x14ac:dyDescent="0.25">
      <c r="A29" s="54" t="s">
        <v>89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4">
        <v>1.05</v>
      </c>
      <c r="K29" s="4">
        <v>1.2</v>
      </c>
      <c r="L29" s="4">
        <v>1.35</v>
      </c>
      <c r="M29" s="8">
        <f>'30.06.2017'!O29</f>
        <v>0.88800000000000001</v>
      </c>
      <c r="N29" s="4">
        <v>2.38</v>
      </c>
      <c r="O29" s="8">
        <f>'30.06.2017'!Q29</f>
        <v>1.788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8">
        <f>(Q29+W29)/B29</f>
        <v>0.94997561885093085</v>
      </c>
      <c r="AH29" s="8">
        <f>(T29+Z29)/E29</f>
        <v>1.199990389697756</v>
      </c>
      <c r="AI29" s="8">
        <f>(R29+X29)/C29</f>
        <v>1.0500039249548629</v>
      </c>
      <c r="AJ29" s="8">
        <f>(U29+V29+AA29+AB29)/(F29+G29)</f>
        <v>1.4598601909633748</v>
      </c>
      <c r="AK29" s="8">
        <f t="shared" si="8"/>
        <v>2.6760000000000002</v>
      </c>
    </row>
    <row r="30" spans="1:37" x14ac:dyDescent="0.25">
      <c r="A30" s="55" t="s">
        <v>51</v>
      </c>
      <c r="B30" s="4">
        <v>86.088999999999999</v>
      </c>
      <c r="C30" s="4">
        <v>29.715</v>
      </c>
      <c r="D30" s="4">
        <v>1.278</v>
      </c>
      <c r="E30" s="4">
        <v>83.031999999999996</v>
      </c>
      <c r="F30" s="4">
        <v>161.767</v>
      </c>
      <c r="G30" s="4">
        <v>6.4000000000000001E-2</v>
      </c>
      <c r="H30" s="4"/>
      <c r="I30" s="4">
        <v>0.62</v>
      </c>
      <c r="J30" s="4">
        <v>0.9</v>
      </c>
      <c r="K30" s="4">
        <v>1.22</v>
      </c>
      <c r="L30" s="4">
        <v>1.38</v>
      </c>
      <c r="M30" s="8">
        <f>'30.06.2017'!O30</f>
        <v>1.32</v>
      </c>
      <c r="N30" s="4">
        <v>2.38</v>
      </c>
      <c r="O30" s="8">
        <f>'30.06.2017'!Q30</f>
        <v>1.26</v>
      </c>
      <c r="P30" s="4"/>
      <c r="Q30" s="4">
        <v>53.636000000000003</v>
      </c>
      <c r="R30" s="4">
        <v>26.614999999999998</v>
      </c>
      <c r="S30" s="4">
        <v>1.1499999999999999</v>
      </c>
      <c r="T30" s="4">
        <v>100.179</v>
      </c>
      <c r="U30" s="4">
        <v>239.465</v>
      </c>
      <c r="V30" s="4">
        <v>8.7999999999999995E-2</v>
      </c>
      <c r="W30" s="4"/>
      <c r="X30" s="4"/>
      <c r="Y30" s="4"/>
      <c r="Z30" s="4"/>
      <c r="AA30" s="4"/>
      <c r="AB30" s="4"/>
      <c r="AC30" s="4">
        <f t="shared" si="4"/>
        <v>0</v>
      </c>
      <c r="AD30" s="4">
        <f t="shared" si="5"/>
        <v>0</v>
      </c>
      <c r="AE30" s="4">
        <f t="shared" si="6"/>
        <v>0</v>
      </c>
      <c r="AF30" s="4">
        <f t="shared" si="7"/>
        <v>0</v>
      </c>
      <c r="AG30" s="8">
        <f t="shared" ref="AG30:AG48" si="27">(Q30+W30)/B30</f>
        <v>0.62302965535666577</v>
      </c>
      <c r="AH30" s="8">
        <f t="shared" ref="AH30:AH48" si="28">(T30+Z30)/E30</f>
        <v>1.2065107428461317</v>
      </c>
      <c r="AI30" s="8">
        <f t="shared" ref="AI30:AI48" si="29">(R30+X30)/C30</f>
        <v>0.89567558472152109</v>
      </c>
      <c r="AJ30" s="8">
        <f t="shared" ref="AJ30:AJ48" si="30">(U30+V30+AA30+AB30)/(F30+G30)</f>
        <v>1.4802664508036163</v>
      </c>
      <c r="AK30" s="8">
        <f t="shared" si="8"/>
        <v>2.58</v>
      </c>
    </row>
    <row r="31" spans="1:37" x14ac:dyDescent="0.25">
      <c r="A31" s="54" t="s">
        <v>90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4">
        <v>0.76400000000000001</v>
      </c>
      <c r="K31" s="4">
        <v>0.64500000000000002</v>
      </c>
      <c r="L31" s="4">
        <v>0.64500000000000002</v>
      </c>
      <c r="M31" s="8">
        <f>'30.06.2017'!O31</f>
        <v>0.91200000000000003</v>
      </c>
      <c r="N31" s="4">
        <v>2.38</v>
      </c>
      <c r="O31" s="8">
        <f>'30.06.2017'!Q31</f>
        <v>1.3680000000000001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8">
        <f t="shared" si="27"/>
        <v>0.76399873769748139</v>
      </c>
      <c r="AH31" s="8">
        <f t="shared" si="28"/>
        <v>0.64499962748652739</v>
      </c>
      <c r="AI31" s="8">
        <f t="shared" si="29"/>
        <v>0.76400345399595515</v>
      </c>
      <c r="AJ31" s="8">
        <f t="shared" si="30"/>
        <v>0.64499891706945289</v>
      </c>
      <c r="AK31" s="8">
        <f t="shared" si="8"/>
        <v>2.2800000000000002</v>
      </c>
    </row>
    <row r="32" spans="1:37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8">
        <f>'30.06.2017'!O32</f>
        <v>2.508</v>
      </c>
      <c r="N32" s="4">
        <v>2.38</v>
      </c>
      <c r="O32" s="8">
        <f>'30.06.2017'!Q32</f>
        <v>2.532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8"/>
      <c r="AH32" s="8"/>
      <c r="AI32" s="8"/>
      <c r="AJ32" s="8"/>
      <c r="AK32" s="8"/>
    </row>
    <row r="33" spans="1:37" x14ac:dyDescent="0.25">
      <c r="A33" s="54" t="s">
        <v>107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8">
        <f>'30.06.2017'!O33</f>
        <v>1.1496</v>
      </c>
      <c r="N33" s="4">
        <v>2.38</v>
      </c>
      <c r="O33" s="8">
        <f>'30.06.2017'!Q33</f>
        <v>1.5396000000000001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8"/>
      <c r="AH33" s="8"/>
      <c r="AI33" s="8"/>
      <c r="AJ33" s="8"/>
      <c r="AK33" s="8"/>
    </row>
    <row r="34" spans="1:37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4">
        <v>0.71</v>
      </c>
      <c r="K34" s="4">
        <v>0.94</v>
      </c>
      <c r="L34" s="4">
        <v>0.94</v>
      </c>
      <c r="M34" s="8">
        <f>'30.06.2017'!O34</f>
        <v>1.5</v>
      </c>
      <c r="N34" s="4">
        <v>2.38</v>
      </c>
      <c r="O34" s="8">
        <f>'30.06.2017'!Q34</f>
        <v>1.56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8">
        <f t="shared" si="27"/>
        <v>0.72615968478812642</v>
      </c>
      <c r="AH34" s="8">
        <f t="shared" si="28"/>
        <v>0.91472088969194165</v>
      </c>
      <c r="AI34" s="8">
        <f t="shared" si="29"/>
        <v>0.71665866739007955</v>
      </c>
      <c r="AJ34" s="8">
        <f t="shared" si="30"/>
        <v>0.93633352400462933</v>
      </c>
      <c r="AK34" s="8">
        <f t="shared" si="8"/>
        <v>3.06</v>
      </c>
    </row>
    <row r="35" spans="1:37" x14ac:dyDescent="0.25">
      <c r="A35" s="54" t="s">
        <v>32</v>
      </c>
      <c r="B35" s="4">
        <v>64.039000000000001</v>
      </c>
      <c r="C35" s="4">
        <v>43.48</v>
      </c>
      <c r="D35" s="4"/>
      <c r="E35" s="4">
        <v>50.304000000000002</v>
      </c>
      <c r="F35" s="4">
        <v>116.218</v>
      </c>
      <c r="G35" s="4"/>
      <c r="H35" s="4"/>
      <c r="I35" s="4">
        <v>1.1399999999999999</v>
      </c>
      <c r="J35" s="4">
        <v>1.29</v>
      </c>
      <c r="K35" s="4">
        <v>1.1399999999999999</v>
      </c>
      <c r="L35" s="4">
        <v>2</v>
      </c>
      <c r="M35" s="8">
        <f>'30.06.2017'!O35</f>
        <v>1.1160000000000001</v>
      </c>
      <c r="N35" s="4">
        <v>2.38</v>
      </c>
      <c r="O35" s="8">
        <f>'30.06.2017'!Q35</f>
        <v>0.996</v>
      </c>
      <c r="P35" s="4">
        <v>2.4</v>
      </c>
      <c r="Q35" s="4">
        <v>72.759</v>
      </c>
      <c r="R35" s="4">
        <v>56.183</v>
      </c>
      <c r="S35" s="4"/>
      <c r="T35" s="4">
        <v>57.56</v>
      </c>
      <c r="U35" s="4">
        <v>232.012</v>
      </c>
      <c r="V35" s="4"/>
      <c r="W35" s="4"/>
      <c r="X35" s="4"/>
      <c r="Y35" s="4"/>
      <c r="Z35" s="4"/>
      <c r="AA35" s="4"/>
      <c r="AB35" s="4"/>
      <c r="AC35" s="4">
        <v>0</v>
      </c>
      <c r="AD35" s="4">
        <v>0</v>
      </c>
      <c r="AE35" s="4">
        <v>0</v>
      </c>
      <c r="AF35" s="4">
        <v>0</v>
      </c>
      <c r="AG35" s="8">
        <f t="shared" si="27"/>
        <v>1.1361670232202252</v>
      </c>
      <c r="AH35" s="8">
        <f t="shared" si="28"/>
        <v>1.1442430025445292</v>
      </c>
      <c r="AI35" s="8">
        <f t="shared" si="29"/>
        <v>1.2921573137074518</v>
      </c>
      <c r="AJ35" s="8">
        <f t="shared" si="30"/>
        <v>1.9963516839043864</v>
      </c>
      <c r="AK35" s="8">
        <f t="shared" si="8"/>
        <v>2.1120000000000001</v>
      </c>
    </row>
    <row r="36" spans="1:37" x14ac:dyDescent="0.25">
      <c r="A36" s="54" t="s">
        <v>91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4">
        <v>0.89</v>
      </c>
      <c r="K36" s="4">
        <v>0.59</v>
      </c>
      <c r="L36" s="4">
        <v>0.75</v>
      </c>
      <c r="M36" s="8">
        <f>'30.06.2017'!O36</f>
        <v>1.3440000000000001</v>
      </c>
      <c r="N36" s="4">
        <v>2.38</v>
      </c>
      <c r="O36" s="8">
        <f>'30.06.2017'!Q36</f>
        <v>2.028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8">
        <f t="shared" si="27"/>
        <v>0.76098776051466765</v>
      </c>
      <c r="AH36" s="8">
        <f t="shared" si="28"/>
        <v>0.58309961193879967</v>
      </c>
      <c r="AI36" s="8">
        <f t="shared" si="29"/>
        <v>0.89000139840581727</v>
      </c>
      <c r="AJ36" s="8">
        <f t="shared" si="30"/>
        <v>0.85747002559612018</v>
      </c>
      <c r="AK36" s="8">
        <f t="shared" si="8"/>
        <v>3.3719999999999999</v>
      </c>
    </row>
    <row r="37" spans="1:37" x14ac:dyDescent="0.25">
      <c r="A37" s="54" t="s">
        <v>87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4">
        <v>1.69</v>
      </c>
      <c r="K37" s="4">
        <v>1.32</v>
      </c>
      <c r="L37" s="4">
        <v>2.5299999999999998</v>
      </c>
      <c r="M37" s="8">
        <f>'30.06.2017'!O37</f>
        <v>1.1399999999999999</v>
      </c>
      <c r="N37" s="4">
        <v>2.38</v>
      </c>
      <c r="O37" s="8">
        <f>'30.06.2017'!Q37</f>
        <v>0.94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8">
        <f t="shared" si="27"/>
        <v>0.91588165515316444</v>
      </c>
      <c r="AH37" s="8">
        <f t="shared" si="28"/>
        <v>1.3636522205823158</v>
      </c>
      <c r="AI37" s="8">
        <f t="shared" si="29"/>
        <v>1.540762331838565</v>
      </c>
      <c r="AJ37" s="8">
        <f t="shared" si="30"/>
        <v>2.2919541323690349</v>
      </c>
      <c r="AK37" s="8">
        <f t="shared" si="8"/>
        <v>2.08</v>
      </c>
    </row>
    <row r="38" spans="1:37" x14ac:dyDescent="0.25">
      <c r="A38" s="54" t="s">
        <v>35</v>
      </c>
      <c r="B38" s="4">
        <v>6860</v>
      </c>
      <c r="C38" s="4">
        <v>2735</v>
      </c>
      <c r="D38" s="4">
        <v>0</v>
      </c>
      <c r="E38" s="4">
        <v>6832</v>
      </c>
      <c r="F38" s="4">
        <v>5116</v>
      </c>
      <c r="G38" s="4">
        <v>0</v>
      </c>
      <c r="H38" s="4">
        <v>10903</v>
      </c>
      <c r="I38" s="4">
        <v>0.95</v>
      </c>
      <c r="J38" s="4">
        <v>2.3199999999999998</v>
      </c>
      <c r="K38" s="4">
        <v>0.78</v>
      </c>
      <c r="L38" s="4">
        <v>1.72</v>
      </c>
      <c r="M38" s="8">
        <f>'30.06.2017'!O38</f>
        <v>1.08</v>
      </c>
      <c r="N38" s="4">
        <v>2.38</v>
      </c>
      <c r="O38" s="8">
        <f>'30.06.2017'!Q38</f>
        <v>1.4159999999999999</v>
      </c>
      <c r="P38" s="4">
        <v>2.06</v>
      </c>
      <c r="Q38" s="4">
        <v>6517</v>
      </c>
      <c r="R38" s="4">
        <v>5806</v>
      </c>
      <c r="S38" s="4">
        <v>0</v>
      </c>
      <c r="T38" s="4">
        <v>5329</v>
      </c>
      <c r="U38" s="4">
        <v>7493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8">
        <f t="shared" si="27"/>
        <v>0.95</v>
      </c>
      <c r="AH38" s="8">
        <f t="shared" si="28"/>
        <v>0.78000585480093676</v>
      </c>
      <c r="AI38" s="8">
        <f t="shared" si="29"/>
        <v>2.122851919561243</v>
      </c>
      <c r="AJ38" s="8">
        <f t="shared" si="30"/>
        <v>1.4646207974980454</v>
      </c>
      <c r="AK38" s="8">
        <f t="shared" si="8"/>
        <v>2.496</v>
      </c>
    </row>
    <row r="39" spans="1:37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4">
        <v>1.05</v>
      </c>
      <c r="K39" s="4">
        <v>1.1299999999999999</v>
      </c>
      <c r="L39" s="4">
        <v>1.33</v>
      </c>
      <c r="M39" s="8">
        <f>'30.06.2017'!O39</f>
        <v>0.73899999999999999</v>
      </c>
      <c r="N39" s="4">
        <v>2.38</v>
      </c>
      <c r="O39" s="8">
        <f>'30.06.2017'!Q39</f>
        <v>1.296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8">
        <f t="shared" si="27"/>
        <v>0.89198693402935159</v>
      </c>
      <c r="AH39" s="8">
        <f t="shared" si="28"/>
        <v>1.125046284051838</v>
      </c>
      <c r="AI39" s="8">
        <f t="shared" si="29"/>
        <v>1.0499937382592361</v>
      </c>
      <c r="AJ39" s="8">
        <f t="shared" si="30"/>
        <v>1.3250159948816378</v>
      </c>
      <c r="AK39" s="8">
        <f t="shared" si="8"/>
        <v>2.0350000000000001</v>
      </c>
    </row>
    <row r="40" spans="1:37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4">
        <v>0.57999999999999996</v>
      </c>
      <c r="K40" s="4">
        <v>1</v>
      </c>
      <c r="L40" s="4">
        <v>1</v>
      </c>
      <c r="M40" s="8">
        <f>'30.06.2017'!O40</f>
        <v>1.8359999999999999</v>
      </c>
      <c r="N40" s="4">
        <v>2.38</v>
      </c>
      <c r="O40" s="8">
        <f>'30.06.2017'!Q40</f>
        <v>1.92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8">
        <f t="shared" si="27"/>
        <v>0.58041581642691309</v>
      </c>
      <c r="AH40" s="8">
        <f t="shared" si="28"/>
        <v>1.0000077174352295</v>
      </c>
      <c r="AI40" s="8">
        <f t="shared" si="29"/>
        <v>0.58043368497948133</v>
      </c>
      <c r="AJ40" s="8">
        <f t="shared" si="30"/>
        <v>1.3255250168251249</v>
      </c>
      <c r="AK40" s="8">
        <f t="shared" si="8"/>
        <v>3.7559999999999998</v>
      </c>
    </row>
    <row r="41" spans="1:37" x14ac:dyDescent="0.25">
      <c r="A41" s="54" t="s">
        <v>37</v>
      </c>
      <c r="B41" s="4">
        <v>20.646000000000001</v>
      </c>
      <c r="C41" s="4">
        <v>6.5039999999999996</v>
      </c>
      <c r="D41" s="4">
        <v>0</v>
      </c>
      <c r="E41" s="4">
        <v>19.945</v>
      </c>
      <c r="F41" s="4">
        <v>6.3179999999999996</v>
      </c>
      <c r="G41" s="4">
        <v>0</v>
      </c>
      <c r="H41" s="4"/>
      <c r="I41" s="4">
        <v>0.70399999999999996</v>
      </c>
      <c r="J41" s="4">
        <v>0.70399999999999996</v>
      </c>
      <c r="K41" s="4">
        <v>1.3540000000000001</v>
      </c>
      <c r="L41" s="4">
        <v>1.3540000000000001</v>
      </c>
      <c r="M41" s="8">
        <f>'30.06.2017'!O41</f>
        <v>1.6868679301820362</v>
      </c>
      <c r="N41" s="4">
        <v>2.38</v>
      </c>
      <c r="O41" s="8">
        <f>'30.06.2017'!Q41</f>
        <v>2.5871499654959504</v>
      </c>
      <c r="P41" s="4">
        <v>1.62</v>
      </c>
      <c r="Q41" s="4">
        <v>14.535</v>
      </c>
      <c r="R41" s="4">
        <v>4.5789999999999997</v>
      </c>
      <c r="S41" s="4">
        <v>0</v>
      </c>
      <c r="T41" s="4">
        <v>27.006</v>
      </c>
      <c r="U41" s="4">
        <v>8.5540000000000003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f t="shared" si="4"/>
        <v>0</v>
      </c>
      <c r="AD41" s="4">
        <f t="shared" si="5"/>
        <v>0</v>
      </c>
      <c r="AE41" s="4">
        <f t="shared" si="6"/>
        <v>0</v>
      </c>
      <c r="AF41" s="4">
        <f t="shared" si="7"/>
        <v>0</v>
      </c>
      <c r="AG41" s="8">
        <f t="shared" si="27"/>
        <v>0.70401046207497819</v>
      </c>
      <c r="AH41" s="8">
        <f t="shared" si="28"/>
        <v>1.3540235648032088</v>
      </c>
      <c r="AI41" s="8">
        <f t="shared" si="29"/>
        <v>0.70402829028290281</v>
      </c>
      <c r="AJ41" s="8">
        <f t="shared" si="30"/>
        <v>1.3539094650205763</v>
      </c>
      <c r="AK41" s="8">
        <f t="shared" si="8"/>
        <v>4.2740178956779866</v>
      </c>
    </row>
    <row r="42" spans="1:37" x14ac:dyDescent="0.25">
      <c r="A42" s="54" t="s">
        <v>80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4">
        <v>0.96299999999999997</v>
      </c>
      <c r="K42" s="4">
        <v>0.90300000000000002</v>
      </c>
      <c r="L42" s="4">
        <v>1.052</v>
      </c>
      <c r="M42" s="8">
        <f>'30.06.2017'!O42</f>
        <v>1.248</v>
      </c>
      <c r="N42" s="4">
        <v>2.38</v>
      </c>
      <c r="O42" s="8">
        <f>'30.06.2017'!Q42</f>
        <v>1.5049999999999999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8">
        <f t="shared" si="27"/>
        <v>0.79768577372009708</v>
      </c>
      <c r="AH42" s="8">
        <f t="shared" si="28"/>
        <v>0.90181023221093604</v>
      </c>
      <c r="AI42" s="8">
        <f t="shared" si="29"/>
        <v>0.95315272684254126</v>
      </c>
      <c r="AJ42" s="8">
        <f t="shared" si="30"/>
        <v>1.0535346012832263</v>
      </c>
      <c r="AK42" s="8">
        <f t="shared" si="8"/>
        <v>2.7530000000000001</v>
      </c>
    </row>
    <row r="43" spans="1:37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4">
        <v>1.01</v>
      </c>
      <c r="K43" s="4">
        <v>1.18</v>
      </c>
      <c r="L43" s="4">
        <v>1.18</v>
      </c>
      <c r="M43" s="8">
        <f>'30.06.2017'!O43</f>
        <v>1.2</v>
      </c>
      <c r="N43" s="4">
        <v>2.38</v>
      </c>
      <c r="O43" s="8">
        <f>'30.06.2017'!Q43</f>
        <v>1.956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8">
        <f t="shared" si="27"/>
        <v>1.0076549220165065</v>
      </c>
      <c r="AH43" s="8">
        <f t="shared" si="28"/>
        <v>1.1770239741039215</v>
      </c>
      <c r="AI43" s="8">
        <f t="shared" si="29"/>
        <v>1.0085282298863867</v>
      </c>
      <c r="AJ43" s="8">
        <f t="shared" si="30"/>
        <v>1.1675336016402156</v>
      </c>
      <c r="AK43" s="8">
        <f t="shared" si="8"/>
        <v>3.1559999999999997</v>
      </c>
    </row>
    <row r="44" spans="1:37" x14ac:dyDescent="0.25">
      <c r="A44" s="54" t="s">
        <v>111</v>
      </c>
      <c r="B44" s="4">
        <v>25.544</v>
      </c>
      <c r="C44" s="4">
        <v>8.86</v>
      </c>
      <c r="D44" s="4">
        <v>0</v>
      </c>
      <c r="E44" s="4">
        <v>24.933</v>
      </c>
      <c r="F44" s="4">
        <v>10.736000000000001</v>
      </c>
      <c r="G44" s="4">
        <v>0</v>
      </c>
      <c r="H44" s="4"/>
      <c r="I44" s="4">
        <v>0.77</v>
      </c>
      <c r="J44" s="4">
        <v>0.77</v>
      </c>
      <c r="K44" s="4">
        <v>0.95</v>
      </c>
      <c r="L44" s="4">
        <v>0.95</v>
      </c>
      <c r="M44" s="8">
        <f>'30.06.2017'!O44</f>
        <v>1.056</v>
      </c>
      <c r="N44" s="4">
        <v>2.38</v>
      </c>
      <c r="O44" s="8">
        <f>'30.06.2017'!Q44</f>
        <v>2.298</v>
      </c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2"/>
      <c r="AH44" s="72"/>
      <c r="AI44" s="72"/>
      <c r="AJ44" s="72"/>
      <c r="AK44" s="72"/>
    </row>
    <row r="45" spans="1:37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10.736000000000001</v>
      </c>
      <c r="G45" s="4">
        <v>0</v>
      </c>
      <c r="H45" s="4"/>
      <c r="I45" s="4">
        <v>0.77</v>
      </c>
      <c r="J45" s="4">
        <v>0.77</v>
      </c>
      <c r="K45" s="4">
        <v>0.95</v>
      </c>
      <c r="L45" s="4">
        <v>0.95</v>
      </c>
      <c r="M45" s="8">
        <f>'30.06.2017'!O45</f>
        <v>0.97199999999999998</v>
      </c>
      <c r="N45" s="4">
        <v>2.38</v>
      </c>
      <c r="O45" s="8">
        <f>'30.06.2017'!Q45</f>
        <v>1.86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 s="4">
        <f t="shared" si="4"/>
        <v>0</v>
      </c>
      <c r="AD45" s="4">
        <f t="shared" si="5"/>
        <v>0</v>
      </c>
      <c r="AE45" s="4">
        <f t="shared" si="6"/>
        <v>0</v>
      </c>
      <c r="AF45" s="4">
        <f t="shared" si="7"/>
        <v>0</v>
      </c>
      <c r="AG45" s="8">
        <f t="shared" si="27"/>
        <v>0.7730582524271844</v>
      </c>
      <c r="AH45" s="8">
        <f t="shared" si="28"/>
        <v>0.9519913367825773</v>
      </c>
      <c r="AI45" s="8">
        <f t="shared" si="29"/>
        <v>0.77325056433408579</v>
      </c>
      <c r="AJ45" s="8">
        <f t="shared" si="30"/>
        <v>0.97857675111773468</v>
      </c>
      <c r="AK45" s="8">
        <f t="shared" si="8"/>
        <v>2.8319999999999999</v>
      </c>
    </row>
    <row r="46" spans="1:37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4">
        <v>0.93</v>
      </c>
      <c r="K46" s="4">
        <v>1.65</v>
      </c>
      <c r="L46" s="4">
        <v>1.65</v>
      </c>
      <c r="M46" s="8">
        <f>'30.06.2017'!O46</f>
        <v>1.92</v>
      </c>
      <c r="N46" s="4">
        <v>2.38</v>
      </c>
      <c r="O46" s="8">
        <f>'30.06.2017'!Q46</f>
        <v>3.42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3">
        <v>9.2579999999999991</v>
      </c>
      <c r="X46" s="4">
        <v>0.32900000000000001</v>
      </c>
      <c r="Y46" s="4">
        <v>1.6E-2</v>
      </c>
      <c r="Z46" s="4">
        <v>0.45500000000000002</v>
      </c>
      <c r="AA46" s="4">
        <v>5.2999999999999999E-2</v>
      </c>
      <c r="AB46" s="4">
        <v>0</v>
      </c>
      <c r="AC46" s="4">
        <f t="shared" si="4"/>
        <v>1.5078175895765471</v>
      </c>
      <c r="AD46" s="4">
        <f t="shared" si="5"/>
        <v>0.1923890063424947</v>
      </c>
      <c r="AE46" s="4">
        <f t="shared" si="6"/>
        <v>0.25498891352549891</v>
      </c>
      <c r="AF46" s="4">
        <f t="shared" si="7"/>
        <v>1.014354066985646E-2</v>
      </c>
      <c r="AG46" s="8">
        <f t="shared" si="27"/>
        <v>2.4379478827361565</v>
      </c>
      <c r="AH46" s="8">
        <f t="shared" si="28"/>
        <v>1.8422832980972514</v>
      </c>
      <c r="AI46" s="8">
        <f t="shared" si="29"/>
        <v>1.1782477341389728</v>
      </c>
      <c r="AJ46" s="8">
        <f t="shared" si="30"/>
        <v>1.6600956937799047</v>
      </c>
      <c r="AK46" s="8">
        <f t="shared" si="8"/>
        <v>5.34</v>
      </c>
    </row>
    <row r="47" spans="1:37" x14ac:dyDescent="0.25">
      <c r="A47" s="54" t="s">
        <v>70</v>
      </c>
      <c r="B47" s="4">
        <v>274.10300000000001</v>
      </c>
      <c r="C47" s="4">
        <v>56.46</v>
      </c>
      <c r="D47" s="4">
        <v>0</v>
      </c>
      <c r="E47" s="4">
        <v>267.08100000000002</v>
      </c>
      <c r="F47" s="4">
        <v>65.215000000000003</v>
      </c>
      <c r="G47" s="4">
        <v>0</v>
      </c>
      <c r="H47" s="4"/>
      <c r="I47" s="4">
        <v>1.25</v>
      </c>
      <c r="J47" s="4">
        <v>1.47</v>
      </c>
      <c r="K47" s="4">
        <v>1.95</v>
      </c>
      <c r="L47" s="4">
        <v>2.2000000000000002</v>
      </c>
      <c r="M47" s="8">
        <f>'30.06.2017'!O47</f>
        <v>1.5</v>
      </c>
      <c r="N47" s="4">
        <v>2.38</v>
      </c>
      <c r="O47" s="8">
        <f>'30.06.2017'!Q47</f>
        <v>2.34</v>
      </c>
      <c r="P47" s="4">
        <v>2.64</v>
      </c>
      <c r="Q47" s="4">
        <v>343.35399999999998</v>
      </c>
      <c r="R47" s="4">
        <v>92.013000000000005</v>
      </c>
      <c r="S47" s="4">
        <v>0</v>
      </c>
      <c r="T47" s="4">
        <v>495.00299999999999</v>
      </c>
      <c r="U47" s="4">
        <v>120.42400000000001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f t="shared" si="4"/>
        <v>0</v>
      </c>
      <c r="AD47" s="4">
        <f t="shared" si="5"/>
        <v>0</v>
      </c>
      <c r="AE47" s="4">
        <f t="shared" si="6"/>
        <v>0</v>
      </c>
      <c r="AF47" s="4">
        <f t="shared" si="7"/>
        <v>0</v>
      </c>
      <c r="AG47" s="8">
        <f t="shared" si="27"/>
        <v>1.2526459031823802</v>
      </c>
      <c r="AH47" s="8">
        <f t="shared" si="28"/>
        <v>1.8533815584036302</v>
      </c>
      <c r="AI47" s="8">
        <f t="shared" si="29"/>
        <v>1.629702444208289</v>
      </c>
      <c r="AJ47" s="8">
        <f t="shared" si="30"/>
        <v>1.8465690408648316</v>
      </c>
      <c r="AK47" s="8">
        <f t="shared" si="8"/>
        <v>3.84</v>
      </c>
    </row>
    <row r="48" spans="1:37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4">
        <v>0.77</v>
      </c>
      <c r="K48" s="4">
        <v>0.99</v>
      </c>
      <c r="L48" s="4">
        <v>0.99</v>
      </c>
      <c r="M48" s="8">
        <f>'30.06.2017'!O48</f>
        <v>0.92400000000000004</v>
      </c>
      <c r="N48" s="4">
        <v>2.38</v>
      </c>
      <c r="O48" s="8">
        <f>'30.06.2017'!Q48</f>
        <v>1.296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f t="shared" si="4"/>
        <v>0</v>
      </c>
      <c r="AD48" s="4">
        <f t="shared" si="5"/>
        <v>0</v>
      </c>
      <c r="AE48" s="4">
        <f t="shared" si="6"/>
        <v>0</v>
      </c>
      <c r="AF48" s="4">
        <f t="shared" si="7"/>
        <v>0</v>
      </c>
      <c r="AG48" s="8">
        <f t="shared" si="27"/>
        <v>0.75755637294098832</v>
      </c>
      <c r="AH48" s="8">
        <f t="shared" si="28"/>
        <v>0.97603269856618735</v>
      </c>
      <c r="AI48" s="8">
        <f t="shared" si="29"/>
        <v>0.76044728434504794</v>
      </c>
      <c r="AJ48" s="8">
        <f t="shared" si="30"/>
        <v>1.2926315444776151</v>
      </c>
      <c r="AK48" s="8">
        <f t="shared" si="8"/>
        <v>2.2200000000000002</v>
      </c>
    </row>
    <row r="49" spans="1:37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4">
        <v>0.77</v>
      </c>
      <c r="K49" s="4">
        <v>0.99</v>
      </c>
      <c r="L49" s="4">
        <v>0.99</v>
      </c>
      <c r="M49" s="8">
        <f>'30.06.2017'!O49</f>
        <v>1.1160000000000001</v>
      </c>
      <c r="N49" s="4">
        <v>2.38</v>
      </c>
      <c r="O49" s="8">
        <f>'30.06.2017'!Q49</f>
        <v>1.5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f t="shared" ref="AC49" si="31">W49/B49</f>
        <v>0</v>
      </c>
      <c r="AD49" s="4">
        <f t="shared" ref="AD49" si="32">Z49/E49</f>
        <v>0</v>
      </c>
      <c r="AE49" s="4">
        <f t="shared" ref="AE49" si="33">(X49+Y49)/(C49+D49)</f>
        <v>0</v>
      </c>
      <c r="AF49" s="4">
        <f t="shared" ref="AF49" si="34">(AA49+AB49)/(F49+G49)</f>
        <v>0</v>
      </c>
      <c r="AG49" s="8">
        <f t="shared" ref="AG49" si="35">(Q49+W49)/B49</f>
        <v>0.75755637294098832</v>
      </c>
      <c r="AH49" s="8">
        <f t="shared" ref="AH49" si="36">(T49+Z49)/E49</f>
        <v>0.97603269856618735</v>
      </c>
      <c r="AI49" s="8">
        <f t="shared" ref="AI49" si="37">(R49+X49)/C49</f>
        <v>0.76044728434504794</v>
      </c>
      <c r="AJ49" s="8">
        <f t="shared" ref="AJ49" si="38">(U49+V49+AA49+AB49)/(F49+G49)</f>
        <v>1.2926315444776151</v>
      </c>
      <c r="AK49" s="8">
        <f t="shared" ref="AK49" si="39">M49+O49</f>
        <v>2.6160000000000001</v>
      </c>
    </row>
    <row r="50" spans="1:37" x14ac:dyDescent="0.25">
      <c r="A50" s="54" t="s">
        <v>88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4">
        <v>0.77</v>
      </c>
      <c r="K50" s="4">
        <v>0.99</v>
      </c>
      <c r="L50" s="4">
        <v>0.99</v>
      </c>
      <c r="M50" s="8">
        <f>'30.06.2017'!O50</f>
        <v>1.02</v>
      </c>
      <c r="N50" s="4">
        <v>2.38</v>
      </c>
      <c r="O50" s="8">
        <f>'30.06.2017'!Q50</f>
        <v>1.716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f t="shared" ref="AC50" si="40">W50/B50</f>
        <v>0</v>
      </c>
      <c r="AD50" s="4">
        <f t="shared" ref="AD50" si="41">Z50/E50</f>
        <v>0</v>
      </c>
      <c r="AE50" s="4">
        <f t="shared" ref="AE50" si="42">(X50+Y50)/(C50+D50)</f>
        <v>0</v>
      </c>
      <c r="AF50" s="4">
        <f t="shared" ref="AF50" si="43">(AA50+AB50)/(F50+G50)</f>
        <v>0</v>
      </c>
      <c r="AG50" s="8">
        <f t="shared" ref="AG50" si="44">(Q50+W50)/B50</f>
        <v>0.75755637294098832</v>
      </c>
      <c r="AH50" s="8">
        <f t="shared" ref="AH50" si="45">(T50+Z50)/E50</f>
        <v>0.97603269856618735</v>
      </c>
      <c r="AI50" s="8">
        <f t="shared" ref="AI50" si="46">(R50+X50)/C50</f>
        <v>0.76044728434504794</v>
      </c>
      <c r="AJ50" s="8">
        <f t="shared" ref="AJ50" si="47">(U50+V50+AA50+AB50)/(F50+G50)</f>
        <v>1.2926315444776151</v>
      </c>
      <c r="AK50" s="8">
        <f t="shared" ref="AK50" si="48">M50+O50</f>
        <v>2.7359999999999998</v>
      </c>
    </row>
    <row r="51" spans="1:37" x14ac:dyDescent="0.25">
      <c r="M51" s="15">
        <f>SUM(M4:M50)/47</f>
        <v>1.3181134169813202</v>
      </c>
      <c r="N51" s="15"/>
      <c r="O51" s="15">
        <f>SUM(O4:O50)/47</f>
        <v>1.8410500832933259</v>
      </c>
    </row>
    <row r="52" spans="1:37" x14ac:dyDescent="0.25">
      <c r="A52" s="11" t="s">
        <v>45</v>
      </c>
    </row>
    <row r="53" spans="1:37" x14ac:dyDescent="0.25">
      <c r="A53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53"/>
  <sheetViews>
    <sheetView zoomScaleNormal="100" workbookViewId="0">
      <pane xSplit="1" ySplit="3" topLeftCell="AP4" activePane="bottomRight" state="frozen"/>
      <selection pane="topRight" activeCell="B1" sqref="B1"/>
      <selection pane="bottomLeft" activeCell="A4" sqref="A4"/>
      <selection pane="bottomRight" activeCell="A12" sqref="A12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20" customWidth="1"/>
    <col min="36" max="36" width="21.85546875" customWidth="1"/>
    <col min="37" max="40" width="0" hidden="1" customWidth="1"/>
  </cols>
  <sheetData>
    <row r="1" spans="1:42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27" t="s">
        <v>58</v>
      </c>
      <c r="AL1" s="28"/>
      <c r="AM1" s="28"/>
      <c r="AN1" s="29"/>
      <c r="AP1" s="32"/>
    </row>
    <row r="2" spans="1:42" x14ac:dyDescent="0.25">
      <c r="A2" s="6"/>
      <c r="B2" s="91" t="s">
        <v>0</v>
      </c>
      <c r="C2" s="92"/>
      <c r="D2" s="93"/>
      <c r="E2" s="91" t="s">
        <v>4</v>
      </c>
      <c r="F2" s="92"/>
      <c r="G2" s="92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94" t="s">
        <v>12</v>
      </c>
      <c r="AA2" s="95"/>
      <c r="AB2" s="96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66</v>
      </c>
      <c r="AJ2" s="38" t="s">
        <v>67</v>
      </c>
      <c r="AK2" s="27" t="s">
        <v>53</v>
      </c>
      <c r="AL2" s="29"/>
      <c r="AM2" s="27" t="s">
        <v>55</v>
      </c>
      <c r="AN2" s="29"/>
    </row>
    <row r="3" spans="1:42" ht="21" x14ac:dyDescent="0.35">
      <c r="A3" s="10">
        <f>'30.06.2017'!A3</f>
        <v>42916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0" t="s">
        <v>47</v>
      </c>
      <c r="AL3" s="30" t="s">
        <v>48</v>
      </c>
      <c r="AM3" s="30" t="s">
        <v>47</v>
      </c>
      <c r="AN3" s="30" t="s">
        <v>48</v>
      </c>
    </row>
    <row r="4" spans="1:42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'30.06.2017'!AK4</f>
        <v>1.4231999999999998</v>
      </c>
      <c r="AJ4" s="8">
        <f>'30.06.2017'!AL4</f>
        <v>1.5755999999999999</v>
      </c>
      <c r="AK4" s="8">
        <f t="shared" ref="AK4:AK28" si="0">(Q4+W4)/B4</f>
        <v>1.3378944945866438</v>
      </c>
      <c r="AL4" s="8">
        <f t="shared" ref="AL4:AL28" si="1">(T4+Z4)/E4</f>
        <v>2.1815022088343299</v>
      </c>
      <c r="AM4" s="8">
        <f t="shared" ref="AM4:AM28" si="2">(R4+X4)/C4</f>
        <v>2.0532136351808479</v>
      </c>
      <c r="AN4" s="8">
        <f t="shared" ref="AN4:AN28" si="3">(U4+V4+AA4+AB4)/(F4+G4)</f>
        <v>3.0793226931744515</v>
      </c>
    </row>
    <row r="5" spans="1:42" x14ac:dyDescent="0.25">
      <c r="A5" s="54" t="s">
        <v>83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9" si="4">W5/B5</f>
        <v>0</v>
      </c>
      <c r="AD5" s="4">
        <f t="shared" ref="AD5:AD49" si="5">Z5/E5</f>
        <v>0</v>
      </c>
      <c r="AE5" s="4">
        <f t="shared" ref="AE5:AE49" si="6">(X5+Y5)/(C5+D5)</f>
        <v>0</v>
      </c>
      <c r="AF5" s="4">
        <f t="shared" ref="AF5:AF49" si="7">(AA5+AB5)/(F5+G5)</f>
        <v>0</v>
      </c>
      <c r="AG5" s="4">
        <f t="shared" ref="AG5:AG49" si="8">I5+AC5</f>
        <v>0.9</v>
      </c>
      <c r="AH5" s="4">
        <f t="shared" ref="AH5:AH49" si="9">K5+AD5</f>
        <v>1.0900000000000001</v>
      </c>
      <c r="AI5" s="8">
        <f>'30.06.2017'!AK5</f>
        <v>1.4438232642019837</v>
      </c>
      <c r="AJ5" s="8">
        <f>'30.06.2017'!AL5</f>
        <v>1.7799352268365127</v>
      </c>
      <c r="AK5" s="8">
        <f t="shared" si="0"/>
        <v>0.83448706250065552</v>
      </c>
      <c r="AL5" s="8">
        <f t="shared" si="1"/>
        <v>1.0513394445204542</v>
      </c>
      <c r="AM5" s="8">
        <f t="shared" si="2"/>
        <v>0.77812921961415382</v>
      </c>
      <c r="AN5" s="8">
        <f t="shared" si="3"/>
        <v>1.2934140769794407</v>
      </c>
    </row>
    <row r="6" spans="1:42" s="36" customFormat="1" x14ac:dyDescent="0.25">
      <c r="A6" s="54" t="s">
        <v>79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>'30.06.2017'!AK6</f>
        <v>0.99217980207463929</v>
      </c>
      <c r="AJ6" s="8">
        <f>'30.06.2017'!AL6</f>
        <v>0.79757394009297122</v>
      </c>
      <c r="AK6" s="35">
        <f t="shared" si="0"/>
        <v>0.90567816969397608</v>
      </c>
      <c r="AL6" s="35">
        <f t="shared" si="1"/>
        <v>0.72390883085724844</v>
      </c>
      <c r="AM6" s="35"/>
      <c r="AN6" s="35"/>
    </row>
    <row r="7" spans="1:42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 t="shared" ref="M7:P8" si="10">I7*1.2</f>
        <v>0.95910406086235145</v>
      </c>
      <c r="N7" s="8">
        <f t="shared" si="10"/>
        <v>0.96185727023546108</v>
      </c>
      <c r="O7" s="8">
        <f t="shared" si="10"/>
        <v>1.3192409751053764</v>
      </c>
      <c r="P7" s="8">
        <f t="shared" si="10"/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>'30.06.2017'!AK7</f>
        <v>1.078583984906931</v>
      </c>
      <c r="AJ7" s="8">
        <f>'30.06.2017'!AL7</f>
        <v>1.534326892084785</v>
      </c>
      <c r="AK7" s="8">
        <f t="shared" si="0"/>
        <v>0.79925338405195956</v>
      </c>
      <c r="AL7" s="8">
        <f t="shared" si="1"/>
        <v>1.0993674792544803</v>
      </c>
      <c r="AM7" s="8">
        <f t="shared" si="2"/>
        <v>0.80154772519621764</v>
      </c>
      <c r="AN7" s="8">
        <f t="shared" si="3"/>
        <v>1.6965011825839753</v>
      </c>
    </row>
    <row r="8" spans="1:42" x14ac:dyDescent="0.25">
      <c r="A8" s="54" t="s">
        <v>112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R8/C8</f>
        <v>0.80154772519621764</v>
      </c>
      <c r="K8" s="7">
        <f>T8/E8</f>
        <v>1.0993674792544803</v>
      </c>
      <c r="L8" s="7">
        <f>U8/F8</f>
        <v>1.6965011825839753</v>
      </c>
      <c r="M8" s="8">
        <f t="shared" si="10"/>
        <v>0.95910406086235145</v>
      </c>
      <c r="N8" s="8">
        <f t="shared" si="10"/>
        <v>0.96185727023546108</v>
      </c>
      <c r="O8" s="8">
        <f t="shared" si="10"/>
        <v>1.3192409751053764</v>
      </c>
      <c r="P8" s="8">
        <f t="shared" si="10"/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 s="4">
        <f t="shared" ref="AC8" si="11">W8/B8</f>
        <v>0</v>
      </c>
      <c r="AD8" s="4">
        <f t="shared" ref="AD8" si="12">Z8/E8</f>
        <v>0</v>
      </c>
      <c r="AE8" s="4">
        <f t="shared" ref="AE8" si="13">(X8+Y8)/(C8+D8)</f>
        <v>0</v>
      </c>
      <c r="AF8" s="4">
        <f t="shared" ref="AF8" si="14">(AA8+AB8)/(F8+G8)</f>
        <v>0</v>
      </c>
      <c r="AG8" s="4">
        <f t="shared" ref="AG8" si="15">I8+AC8</f>
        <v>0.79925338405195956</v>
      </c>
      <c r="AH8" s="4">
        <f t="shared" ref="AH8" si="16">K8+AD8</f>
        <v>1.0993674792544803</v>
      </c>
      <c r="AI8" s="8">
        <f>'30.06.2017'!AK8</f>
        <v>1.4852570056044836</v>
      </c>
      <c r="AJ8" s="8">
        <f>'30.06.2017'!AL8</f>
        <v>1.8599999999999999</v>
      </c>
      <c r="AK8" s="8">
        <f t="shared" ref="AK8" si="17">(Q8+W8)/B8</f>
        <v>0.79925338405195956</v>
      </c>
      <c r="AL8" s="8">
        <f t="shared" ref="AL8" si="18">(T8+Z8)/E8</f>
        <v>1.0993674792544803</v>
      </c>
      <c r="AM8" s="8">
        <f t="shared" ref="AM8" si="19">(R8+X8)/C8</f>
        <v>0.80154772519621764</v>
      </c>
      <c r="AN8" s="8">
        <f t="shared" ref="AN8" si="20">(U8+V8+AA8+AB8)/(F8+G8)</f>
        <v>1.6965011825839753</v>
      </c>
    </row>
    <row r="9" spans="1:42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4">
        <v>1.05</v>
      </c>
      <c r="K9" s="4">
        <v>1.3</v>
      </c>
      <c r="L9" s="4">
        <v>1.56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4">
        <f t="shared" si="8"/>
        <v>0.88</v>
      </c>
      <c r="AH9" s="4">
        <f t="shared" si="9"/>
        <v>1.3</v>
      </c>
      <c r="AI9" s="8">
        <f>'30.06.2017'!AK9</f>
        <v>1.44</v>
      </c>
      <c r="AJ9" s="8">
        <f>'30.06.2017'!AL9</f>
        <v>2.16</v>
      </c>
      <c r="AK9" s="8">
        <f t="shared" si="0"/>
        <v>0.88003251834997398</v>
      </c>
      <c r="AL9" s="8">
        <f t="shared" si="1"/>
        <v>1.2995790594155217</v>
      </c>
      <c r="AM9" s="8">
        <f t="shared" si="2"/>
        <v>1.0519376194565246</v>
      </c>
      <c r="AN9" s="8">
        <f t="shared" si="3"/>
        <v>1.5630771489392941</v>
      </c>
    </row>
    <row r="10" spans="1:42" s="36" customFormat="1" x14ac:dyDescent="0.25">
      <c r="A10" s="54" t="s">
        <v>84</v>
      </c>
      <c r="B10" s="34">
        <v>12.874000000000001</v>
      </c>
      <c r="C10" s="34">
        <v>3.2320000000000002</v>
      </c>
      <c r="D10" s="34">
        <v>0</v>
      </c>
      <c r="E10" s="34">
        <v>12.874000000000001</v>
      </c>
      <c r="F10" s="34">
        <v>3.2320000000000002</v>
      </c>
      <c r="G10" s="34">
        <v>0</v>
      </c>
      <c r="H10" s="34">
        <v>44.454999999999998</v>
      </c>
      <c r="I10" s="34">
        <v>0.95</v>
      </c>
      <c r="J10" s="34">
        <v>0.95</v>
      </c>
      <c r="K10" s="34">
        <v>1.1299999999999999</v>
      </c>
      <c r="L10" s="34">
        <v>1.1299999999999999</v>
      </c>
      <c r="M10" s="34">
        <v>1.1399999999999999</v>
      </c>
      <c r="N10" s="34">
        <v>1.1399999999999999</v>
      </c>
      <c r="O10" s="34">
        <v>1.36</v>
      </c>
      <c r="P10" s="34">
        <v>1.36</v>
      </c>
      <c r="Q10" s="34">
        <v>9.3949999999999996</v>
      </c>
      <c r="R10" s="34">
        <v>2.911</v>
      </c>
      <c r="S10" s="34">
        <v>0</v>
      </c>
      <c r="T10" s="34">
        <v>15.593999999999999</v>
      </c>
      <c r="U10" s="34">
        <v>3.556</v>
      </c>
      <c r="V10" s="34">
        <v>9.2550000000000008</v>
      </c>
      <c r="W10" s="34"/>
      <c r="X10" s="34"/>
      <c r="Y10" s="34"/>
      <c r="Z10" s="34"/>
      <c r="AA10" s="34"/>
      <c r="AB10" s="34"/>
      <c r="AC10" s="34">
        <f t="shared" si="4"/>
        <v>0</v>
      </c>
      <c r="AD10" s="34">
        <f t="shared" si="5"/>
        <v>0</v>
      </c>
      <c r="AE10" s="34">
        <f t="shared" si="6"/>
        <v>0</v>
      </c>
      <c r="AF10" s="34">
        <f t="shared" si="7"/>
        <v>0</v>
      </c>
      <c r="AG10" s="4">
        <f t="shared" si="8"/>
        <v>0.95</v>
      </c>
      <c r="AH10" s="4">
        <f t="shared" si="9"/>
        <v>1.1299999999999999</v>
      </c>
      <c r="AI10" s="8">
        <f>'30.06.2017'!AK10</f>
        <v>1.1375999999999999</v>
      </c>
      <c r="AJ10" s="8">
        <f>'30.06.2017'!AL10</f>
        <v>1.3559999999999999</v>
      </c>
      <c r="AK10" s="35">
        <f t="shared" si="0"/>
        <v>0.72976541867329492</v>
      </c>
      <c r="AL10" s="35">
        <f t="shared" si="1"/>
        <v>1.2112785459064781</v>
      </c>
      <c r="AM10" s="35">
        <f t="shared" si="2"/>
        <v>0.90068069306930687</v>
      </c>
      <c r="AN10" s="35">
        <f t="shared" si="3"/>
        <v>3.9637995049504946</v>
      </c>
    </row>
    <row r="11" spans="1:42" x14ac:dyDescent="0.25">
      <c r="A11" s="54" t="s">
        <v>86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4">
        <v>0.71</v>
      </c>
      <c r="K11" s="4">
        <v>0.8</v>
      </c>
      <c r="L11" s="4">
        <v>0.84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1.0967769959169489E-2</v>
      </c>
      <c r="AD11" s="4">
        <f t="shared" si="5"/>
        <v>0</v>
      </c>
      <c r="AE11" s="4">
        <f t="shared" si="6"/>
        <v>0.10334020974245813</v>
      </c>
      <c r="AF11" s="4">
        <f t="shared" si="7"/>
        <v>0</v>
      </c>
      <c r="AG11" s="4">
        <f t="shared" si="8"/>
        <v>0.62096776995916947</v>
      </c>
      <c r="AH11" s="4">
        <f t="shared" si="9"/>
        <v>0.8</v>
      </c>
      <c r="AI11" s="8">
        <f>'30.06.2017'!AK11</f>
        <v>1.4652000000000001</v>
      </c>
      <c r="AJ11" s="8">
        <f>'30.06.2017'!AL11</f>
        <v>0.86879999999999991</v>
      </c>
      <c r="AK11" s="8">
        <f t="shared" si="0"/>
        <v>0.61889388411085056</v>
      </c>
      <c r="AL11" s="8">
        <f t="shared" si="1"/>
        <v>0.79558602983379723</v>
      </c>
      <c r="AM11" s="8">
        <f t="shared" si="2"/>
        <v>0.81573140314685566</v>
      </c>
      <c r="AN11" s="8">
        <f t="shared" si="3"/>
        <v>0.84199271802577591</v>
      </c>
    </row>
    <row r="12" spans="1:42" x14ac:dyDescent="0.25">
      <c r="A12" s="54" t="s">
        <v>85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4">
        <v>0.98</v>
      </c>
      <c r="K12" s="4">
        <v>1.3</v>
      </c>
      <c r="L12" s="4">
        <v>1.3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40.485999999999997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4">
        <f t="shared" si="8"/>
        <v>0.98</v>
      </c>
      <c r="AH12" s="4">
        <f t="shared" si="9"/>
        <v>1.3</v>
      </c>
      <c r="AI12" s="8">
        <f>'30.06.2017'!AK12</f>
        <v>1.224</v>
      </c>
      <c r="AJ12" s="8">
        <f>'30.06.2017'!AL12</f>
        <v>1.9799999999999998</v>
      </c>
      <c r="AK12" s="8">
        <f t="shared" si="0"/>
        <v>0.97989817704056492</v>
      </c>
      <c r="AL12" s="8">
        <f t="shared" si="1"/>
        <v>1.299988393108823</v>
      </c>
      <c r="AM12" s="8">
        <f t="shared" si="2"/>
        <v>0.98074142916150364</v>
      </c>
      <c r="AN12" s="8">
        <f t="shared" si="3"/>
        <v>1.7523994811932551</v>
      </c>
    </row>
    <row r="13" spans="1:42" s="36" customFormat="1" x14ac:dyDescent="0.25">
      <c r="A13" s="54" t="s">
        <v>20</v>
      </c>
      <c r="B13" s="34">
        <v>36.872999999999998</v>
      </c>
      <c r="C13" s="34">
        <v>11.788</v>
      </c>
      <c r="D13" s="34">
        <v>0</v>
      </c>
      <c r="E13" s="34">
        <v>36.313000000000002</v>
      </c>
      <c r="F13" s="34">
        <v>7.87</v>
      </c>
      <c r="G13" s="34">
        <v>0</v>
      </c>
      <c r="H13" s="34"/>
      <c r="I13" s="34">
        <v>0.8</v>
      </c>
      <c r="J13" s="34">
        <v>0.8</v>
      </c>
      <c r="K13" s="34">
        <v>1.6</v>
      </c>
      <c r="L13" s="34">
        <v>1.6</v>
      </c>
      <c r="M13" s="34">
        <v>0.96</v>
      </c>
      <c r="N13" s="34">
        <v>0.96</v>
      </c>
      <c r="O13" s="34">
        <v>1.92</v>
      </c>
      <c r="P13" s="34">
        <v>1.92</v>
      </c>
      <c r="Q13" s="34">
        <v>25.811</v>
      </c>
      <c r="R13" s="34">
        <v>8.2520000000000007</v>
      </c>
      <c r="S13" s="34">
        <v>0</v>
      </c>
      <c r="T13" s="34">
        <v>53.38</v>
      </c>
      <c r="U13" s="34">
        <v>11.569000000000001</v>
      </c>
      <c r="V13" s="34"/>
      <c r="W13" s="34"/>
      <c r="X13" s="34"/>
      <c r="Y13" s="34"/>
      <c r="Z13" s="34"/>
      <c r="AA13" s="34"/>
      <c r="AB13" s="34"/>
      <c r="AC13" s="34">
        <f t="shared" si="4"/>
        <v>0</v>
      </c>
      <c r="AD13" s="34">
        <f t="shared" si="5"/>
        <v>0</v>
      </c>
      <c r="AE13" s="34">
        <f t="shared" si="6"/>
        <v>0</v>
      </c>
      <c r="AF13" s="34">
        <f t="shared" si="7"/>
        <v>0</v>
      </c>
      <c r="AG13" s="4">
        <f t="shared" si="8"/>
        <v>0.8</v>
      </c>
      <c r="AH13" s="4">
        <f t="shared" si="9"/>
        <v>1.6</v>
      </c>
      <c r="AI13" s="8">
        <f>'30.06.2017'!AK13</f>
        <v>0.92999999999999994</v>
      </c>
      <c r="AJ13" s="8">
        <f>'30.06.2017'!AL13</f>
        <v>2.2212000000000001</v>
      </c>
      <c r="AK13" s="35">
        <f t="shared" si="0"/>
        <v>0.69999728798850114</v>
      </c>
      <c r="AL13" s="35">
        <f t="shared" si="1"/>
        <v>1.4699969707818137</v>
      </c>
      <c r="AM13" s="35">
        <f t="shared" si="2"/>
        <v>0.70003393281303028</v>
      </c>
      <c r="AN13" s="35">
        <f t="shared" si="3"/>
        <v>1.470012706480305</v>
      </c>
    </row>
    <row r="14" spans="1:42" x14ac:dyDescent="0.25">
      <c r="A14" s="54" t="s">
        <v>50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4">
        <v>1.21</v>
      </c>
      <c r="K14" s="4">
        <v>1.3</v>
      </c>
      <c r="L14" s="4">
        <v>1.33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 s="4">
        <f t="shared" si="4"/>
        <v>0</v>
      </c>
      <c r="AD14" s="4">
        <f t="shared" si="5"/>
        <v>0</v>
      </c>
      <c r="AE14" s="4">
        <f t="shared" si="6"/>
        <v>0</v>
      </c>
      <c r="AF14" s="4">
        <f t="shared" si="7"/>
        <v>0</v>
      </c>
      <c r="AG14" s="4">
        <f t="shared" si="8"/>
        <v>1.1499999999999999</v>
      </c>
      <c r="AH14" s="4">
        <f t="shared" si="9"/>
        <v>1.3</v>
      </c>
      <c r="AI14" s="8">
        <f>'30.06.2017'!AK14</f>
        <v>1.6320000000000001</v>
      </c>
      <c r="AJ14" s="8">
        <f>'30.06.2017'!AL14</f>
        <v>1.8779999999999999</v>
      </c>
      <c r="AK14" s="8">
        <f t="shared" si="0"/>
        <v>1.1520338946782789</v>
      </c>
      <c r="AL14" s="8">
        <f t="shared" si="1"/>
        <v>1.3016703656114941</v>
      </c>
      <c r="AM14" s="8">
        <f t="shared" si="2"/>
        <v>1.2099607267705321</v>
      </c>
      <c r="AN14" s="8">
        <f t="shared" si="3"/>
        <v>1.3286790266512165</v>
      </c>
    </row>
    <row r="15" spans="1:42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>
        <f>'30.06.2017'!AK15</f>
        <v>1.758</v>
      </c>
      <c r="AJ15" s="8">
        <f>'30.06.2017'!AL15</f>
        <v>2.52</v>
      </c>
      <c r="AK15" s="8"/>
      <c r="AL15" s="8"/>
      <c r="AM15" s="8"/>
      <c r="AN15" s="8"/>
    </row>
    <row r="16" spans="1:42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4">
        <v>0.88</v>
      </c>
      <c r="K16" s="4">
        <v>0.91</v>
      </c>
      <c r="L16" s="4">
        <v>0.91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 s="4">
        <f t="shared" si="4"/>
        <v>0.11849604637715984</v>
      </c>
      <c r="AD16" s="4">
        <f t="shared" si="5"/>
        <v>0.11882713454940048</v>
      </c>
      <c r="AE16" s="4">
        <f t="shared" si="6"/>
        <v>7.8722718617255022E-2</v>
      </c>
      <c r="AF16" s="4">
        <f t="shared" si="7"/>
        <v>6.5533099571828804E-2</v>
      </c>
      <c r="AG16" s="4">
        <f t="shared" si="8"/>
        <v>0.99849604637715983</v>
      </c>
      <c r="AH16" s="4">
        <f t="shared" si="9"/>
        <v>1.0288271345494004</v>
      </c>
      <c r="AI16" s="8">
        <f>'30.06.2017'!AK16</f>
        <v>1.3440000000000001</v>
      </c>
      <c r="AJ16" s="8">
        <f>'30.06.2017'!AL16</f>
        <v>1.6440000000000001</v>
      </c>
      <c r="AK16" s="8">
        <f t="shared" si="0"/>
        <v>0.99849814896860367</v>
      </c>
      <c r="AL16" s="8">
        <f t="shared" si="1"/>
        <v>1.0288065780725819</v>
      </c>
      <c r="AM16" s="8">
        <f t="shared" si="2"/>
        <v>0.95872857770616671</v>
      </c>
      <c r="AN16" s="8">
        <f t="shared" si="3"/>
        <v>0.97554666713653904</v>
      </c>
    </row>
    <row r="17" spans="1:40" s="36" customFormat="1" x14ac:dyDescent="0.25">
      <c r="A17" s="54" t="s">
        <v>22</v>
      </c>
      <c r="B17" s="34">
        <v>48.48</v>
      </c>
      <c r="C17" s="34">
        <v>6.8789999999999996</v>
      </c>
      <c r="D17" s="34">
        <v>7.4999999999999997E-2</v>
      </c>
      <c r="E17" s="34">
        <v>46.804000000000002</v>
      </c>
      <c r="F17" s="34">
        <v>4.7789999999999999</v>
      </c>
      <c r="G17" s="34"/>
      <c r="H17" s="34"/>
      <c r="I17" s="34">
        <v>1.1399999999999999</v>
      </c>
      <c r="J17" s="34">
        <v>1.68</v>
      </c>
      <c r="K17" s="34">
        <v>1.68</v>
      </c>
      <c r="L17" s="34">
        <v>2.71</v>
      </c>
      <c r="M17" s="34">
        <v>1.3680000000000001</v>
      </c>
      <c r="N17" s="34">
        <v>2.016</v>
      </c>
      <c r="O17" s="34">
        <v>2.016</v>
      </c>
      <c r="P17" s="34">
        <v>3.2519999999999998</v>
      </c>
      <c r="Q17" s="34">
        <v>55.267000000000003</v>
      </c>
      <c r="R17" s="34">
        <v>11.557</v>
      </c>
      <c r="S17" s="34">
        <v>0.126</v>
      </c>
      <c r="T17" s="34">
        <v>78.631</v>
      </c>
      <c r="U17" s="34">
        <v>12.951000000000001</v>
      </c>
      <c r="V17" s="34">
        <v>0</v>
      </c>
      <c r="W17" s="34">
        <v>7.694</v>
      </c>
      <c r="X17" s="34">
        <v>0.33</v>
      </c>
      <c r="Y17" s="34">
        <v>1.9E-2</v>
      </c>
      <c r="Z17" s="34">
        <v>0</v>
      </c>
      <c r="AA17" s="34">
        <v>0</v>
      </c>
      <c r="AB17" s="34">
        <v>0</v>
      </c>
      <c r="AC17" s="34">
        <f t="shared" si="4"/>
        <v>0.15870462046204623</v>
      </c>
      <c r="AD17" s="34">
        <f t="shared" si="5"/>
        <v>0</v>
      </c>
      <c r="AE17" s="34">
        <f t="shared" si="6"/>
        <v>5.0186942766752951E-2</v>
      </c>
      <c r="AF17" s="34">
        <f t="shared" si="7"/>
        <v>0</v>
      </c>
      <c r="AG17" s="4">
        <f t="shared" si="8"/>
        <v>1.298704620462046</v>
      </c>
      <c r="AH17" s="4">
        <f t="shared" si="9"/>
        <v>1.68</v>
      </c>
      <c r="AI17" s="8">
        <f>'30.06.2017'!AK17</f>
        <v>1.7791447992231679</v>
      </c>
      <c r="AJ17" s="8">
        <f>'30.06.2017'!AL17</f>
        <v>2.1720000000000002</v>
      </c>
      <c r="AK17" s="35">
        <f t="shared" si="0"/>
        <v>1.2987004950495051</v>
      </c>
      <c r="AL17" s="35">
        <f t="shared" si="1"/>
        <v>1.6800059823946671</v>
      </c>
      <c r="AM17" s="35">
        <f t="shared" si="2"/>
        <v>1.7280127925570579</v>
      </c>
      <c r="AN17" s="35">
        <f t="shared" si="3"/>
        <v>2.7099811676082863</v>
      </c>
    </row>
    <row r="18" spans="1:40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4">
        <v>0.84</v>
      </c>
      <c r="K18" s="4">
        <v>1.03</v>
      </c>
      <c r="L18" s="4">
        <v>0.84</v>
      </c>
      <c r="M18" s="4">
        <f>I18*1.2</f>
        <v>1.236</v>
      </c>
      <c r="N18" s="4">
        <f>J18*1.2</f>
        <v>1.008</v>
      </c>
      <c r="O18" s="4">
        <f>K18*1.2</f>
        <v>1.236</v>
      </c>
      <c r="P18" s="4">
        <f>L18*1.2</f>
        <v>1.008</v>
      </c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/>
      <c r="AB18" s="4"/>
      <c r="AC18" s="4">
        <f t="shared" si="4"/>
        <v>6.9620980531868437E-2</v>
      </c>
      <c r="AD18" s="4">
        <f t="shared" si="5"/>
        <v>3.5452454816255349E-2</v>
      </c>
      <c r="AE18" s="4">
        <f t="shared" si="6"/>
        <v>6.6647452986526398E-2</v>
      </c>
      <c r="AF18" s="4">
        <f t="shared" si="7"/>
        <v>0</v>
      </c>
      <c r="AG18" s="4">
        <f t="shared" si="8"/>
        <v>1.0996209805318684</v>
      </c>
      <c r="AH18" s="4">
        <f t="shared" si="9"/>
        <v>1.0654524548162554</v>
      </c>
      <c r="AI18" s="8">
        <f>'30.06.2017'!AK18</f>
        <v>1.32</v>
      </c>
      <c r="AJ18" s="8">
        <f>'30.06.2017'!AL18</f>
        <v>2.5079999999999996</v>
      </c>
      <c r="AK18" s="8">
        <f t="shared" si="0"/>
        <v>0.51169926678465538</v>
      </c>
      <c r="AL18" s="8">
        <f t="shared" si="1"/>
        <v>1.0327977651216991</v>
      </c>
      <c r="AM18" s="8">
        <f t="shared" si="2"/>
        <v>0.87509244802366659</v>
      </c>
      <c r="AN18" s="8">
        <f t="shared" si="3"/>
        <v>0.79187448988845555</v>
      </c>
    </row>
    <row r="19" spans="1:40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4">
        <v>1.06</v>
      </c>
      <c r="K19" s="4">
        <v>1.64</v>
      </c>
      <c r="L19" s="4">
        <v>1.97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4"/>
        <v>0</v>
      </c>
      <c r="AD19" s="4">
        <f t="shared" si="5"/>
        <v>0</v>
      </c>
      <c r="AE19" s="4">
        <f t="shared" si="6"/>
        <v>0</v>
      </c>
      <c r="AF19" s="4">
        <f t="shared" si="7"/>
        <v>0</v>
      </c>
      <c r="AG19" s="4">
        <f t="shared" si="8"/>
        <v>0.88</v>
      </c>
      <c r="AH19" s="4">
        <f t="shared" si="9"/>
        <v>1.64</v>
      </c>
      <c r="AI19" s="8">
        <f>'30.06.2017'!AK19</f>
        <v>1.3352155560168846</v>
      </c>
      <c r="AJ19" s="8">
        <f>'30.06.2017'!AL19</f>
        <v>2.6977417315996428</v>
      </c>
      <c r="AK19" s="8">
        <f t="shared" si="0"/>
        <v>0.87942701671976364</v>
      </c>
      <c r="AL19" s="8">
        <f t="shared" si="1"/>
        <v>1.639238711141366</v>
      </c>
      <c r="AM19" s="8">
        <f t="shared" si="2"/>
        <v>1.0438565051643804</v>
      </c>
      <c r="AN19" s="8">
        <f t="shared" si="3"/>
        <v>1.8885325850953669</v>
      </c>
    </row>
    <row r="20" spans="1:40" s="36" customFormat="1" x14ac:dyDescent="0.25">
      <c r="A20" s="54" t="s">
        <v>82</v>
      </c>
      <c r="B20" s="34">
        <v>41.515999999999998</v>
      </c>
      <c r="C20" s="34">
        <v>14.92</v>
      </c>
      <c r="D20" s="34">
        <v>0</v>
      </c>
      <c r="E20" s="34">
        <v>38.89</v>
      </c>
      <c r="F20" s="34">
        <v>13.564</v>
      </c>
      <c r="G20" s="34">
        <v>0</v>
      </c>
      <c r="H20" s="34"/>
      <c r="I20" s="34">
        <v>1</v>
      </c>
      <c r="J20" s="34">
        <v>1</v>
      </c>
      <c r="K20" s="34">
        <v>2.08</v>
      </c>
      <c r="L20" s="34">
        <v>2.08</v>
      </c>
      <c r="M20" s="34">
        <v>1.2</v>
      </c>
      <c r="N20" s="34">
        <v>1.2</v>
      </c>
      <c r="O20" s="34">
        <v>2.496</v>
      </c>
      <c r="P20" s="34">
        <v>2.496</v>
      </c>
      <c r="Q20" s="34">
        <v>40.279000000000003</v>
      </c>
      <c r="R20" s="34">
        <v>14.988</v>
      </c>
      <c r="S20" s="34">
        <v>0</v>
      </c>
      <c r="T20" s="34">
        <v>80.891000000000005</v>
      </c>
      <c r="U20" s="34">
        <v>28.213000000000001</v>
      </c>
      <c r="V20" s="34">
        <v>0</v>
      </c>
      <c r="W20" s="34">
        <v>4.5049999999999999</v>
      </c>
      <c r="X20" s="34">
        <v>1.718</v>
      </c>
      <c r="Y20" s="34">
        <v>0</v>
      </c>
      <c r="Z20" s="34">
        <v>6.2770000000000001</v>
      </c>
      <c r="AA20" s="34">
        <v>2.1869999999999998</v>
      </c>
      <c r="AB20" s="34">
        <v>0</v>
      </c>
      <c r="AC20" s="34">
        <f t="shared" si="4"/>
        <v>0.1085123807688602</v>
      </c>
      <c r="AD20" s="34">
        <f t="shared" si="5"/>
        <v>0.16140395988686038</v>
      </c>
      <c r="AE20" s="34">
        <f t="shared" si="6"/>
        <v>0.11514745308310992</v>
      </c>
      <c r="AF20" s="34">
        <f t="shared" si="7"/>
        <v>0.16123562370982009</v>
      </c>
      <c r="AG20" s="4">
        <f t="shared" si="8"/>
        <v>1.1085123807688602</v>
      </c>
      <c r="AH20" s="4">
        <f t="shared" si="9"/>
        <v>2.2414039598868603</v>
      </c>
      <c r="AI20" s="8">
        <f>'30.06.2017'!AK20</f>
        <v>1.9139326434899129</v>
      </c>
      <c r="AJ20" s="8">
        <f>'30.06.2017'!AL20</f>
        <v>2.2452000000000001</v>
      </c>
      <c r="AK20" s="35">
        <f t="shared" si="0"/>
        <v>1.0787166393679548</v>
      </c>
      <c r="AL20" s="35">
        <f t="shared" si="1"/>
        <v>2.2413988171766523</v>
      </c>
      <c r="AM20" s="35">
        <f t="shared" si="2"/>
        <v>1.11970509383378</v>
      </c>
      <c r="AN20" s="35">
        <f t="shared" si="3"/>
        <v>2.2412267767620171</v>
      </c>
    </row>
    <row r="21" spans="1:40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>
        <f t="shared" si="8"/>
        <v>0</v>
      </c>
      <c r="AH21" s="4">
        <f t="shared" si="9"/>
        <v>0</v>
      </c>
      <c r="AI21" s="8">
        <f>'30.06.2017'!AK21</f>
        <v>1.0807560884078296</v>
      </c>
      <c r="AJ21" s="8">
        <f>'30.06.2017'!AL21</f>
        <v>2.0469722884062125</v>
      </c>
      <c r="AK21" s="8"/>
      <c r="AL21" s="8"/>
      <c r="AM21" s="8"/>
      <c r="AN21" s="8"/>
    </row>
    <row r="22" spans="1:40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R22/C22</f>
        <v>0.94025494872921966</v>
      </c>
      <c r="K22" s="7">
        <f>T22/E22</f>
        <v>1.6651235270605973</v>
      </c>
      <c r="L22" s="7">
        <f>U22/F22</f>
        <v>2.1628588419743742</v>
      </c>
      <c r="M22" s="8">
        <f>I22*1.2</f>
        <v>1.0533287438244108</v>
      </c>
      <c r="N22" s="8">
        <f>J22*1.2</f>
        <v>1.1283059384750636</v>
      </c>
      <c r="O22" s="8">
        <f>K22*1.2</f>
        <v>1.9981482324727167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 s="4">
        <f t="shared" si="4"/>
        <v>5.9174293350611491E-3</v>
      </c>
      <c r="AD22" s="4">
        <f t="shared" si="5"/>
        <v>5.889227873654812E-3</v>
      </c>
      <c r="AE22" s="4">
        <f t="shared" si="6"/>
        <v>1.4628205774898577E-3</v>
      </c>
      <c r="AF22" s="4">
        <f t="shared" si="7"/>
        <v>9.4609936746499425E-4</v>
      </c>
      <c r="AG22" s="4">
        <f t="shared" si="8"/>
        <v>0.88369138252207013</v>
      </c>
      <c r="AH22" s="4">
        <f t="shared" si="9"/>
        <v>1.6710127549342522</v>
      </c>
      <c r="AI22" s="8">
        <f>'30.06.2017'!AK22</f>
        <v>1.476</v>
      </c>
      <c r="AJ22" s="8">
        <f>'30.06.2017'!AL22</f>
        <v>2.34</v>
      </c>
      <c r="AK22" s="8">
        <f t="shared" si="0"/>
        <v>0.88369138252207025</v>
      </c>
      <c r="AL22" s="8">
        <f t="shared" si="1"/>
        <v>1.6710127549342522</v>
      </c>
      <c r="AM22" s="8">
        <f t="shared" si="2"/>
        <v>0.94171776930670958</v>
      </c>
      <c r="AN22" s="8">
        <f t="shared" si="3"/>
        <v>2.1638049413418394</v>
      </c>
    </row>
    <row r="23" spans="1:40" s="36" customFormat="1" x14ac:dyDescent="0.25">
      <c r="A23" s="54" t="s">
        <v>27</v>
      </c>
      <c r="B23" s="34">
        <v>27.053999999999998</v>
      </c>
      <c r="C23" s="34">
        <v>8.9260000000000002</v>
      </c>
      <c r="D23" s="34">
        <v>0</v>
      </c>
      <c r="E23" s="34">
        <v>24.202999999999999</v>
      </c>
      <c r="F23" s="34">
        <v>3.0680000000000001</v>
      </c>
      <c r="G23" s="34">
        <v>0</v>
      </c>
      <c r="H23" s="34"/>
      <c r="I23" s="34">
        <v>0.8</v>
      </c>
      <c r="J23" s="34">
        <v>0.8</v>
      </c>
      <c r="K23" s="34">
        <v>1.1399999999999999</v>
      </c>
      <c r="L23" s="34">
        <v>1.1399999999999999</v>
      </c>
      <c r="M23" s="34">
        <v>0.96</v>
      </c>
      <c r="N23" s="34">
        <v>0.96</v>
      </c>
      <c r="O23" s="34">
        <v>1.37</v>
      </c>
      <c r="P23" s="34">
        <v>1.37</v>
      </c>
      <c r="Q23" s="34">
        <v>20.622</v>
      </c>
      <c r="R23" s="34">
        <v>8.1769999999999996</v>
      </c>
      <c r="S23" s="34">
        <v>0</v>
      </c>
      <c r="T23" s="34">
        <v>26.148</v>
      </c>
      <c r="U23" s="34">
        <v>4.976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f t="shared" si="4"/>
        <v>0</v>
      </c>
      <c r="AD23" s="34">
        <f t="shared" si="5"/>
        <v>0</v>
      </c>
      <c r="AE23" s="34">
        <f t="shared" si="6"/>
        <v>0</v>
      </c>
      <c r="AF23" s="34">
        <f t="shared" si="7"/>
        <v>0</v>
      </c>
      <c r="AG23" s="4">
        <f t="shared" si="8"/>
        <v>0.8</v>
      </c>
      <c r="AH23" s="4">
        <f t="shared" si="9"/>
        <v>1.1399999999999999</v>
      </c>
      <c r="AI23" s="8">
        <f>'30.06.2017'!AK23</f>
        <v>1.5960000000000001</v>
      </c>
      <c r="AJ23" s="8">
        <f>'30.06.2017'!AL23</f>
        <v>2.004</v>
      </c>
      <c r="AK23" s="35">
        <f t="shared" si="0"/>
        <v>0.76225327123530717</v>
      </c>
      <c r="AL23" s="35">
        <f t="shared" si="1"/>
        <v>1.0803619386026526</v>
      </c>
      <c r="AM23" s="35">
        <f t="shared" si="2"/>
        <v>0.9160878332959892</v>
      </c>
      <c r="AN23" s="35">
        <f t="shared" si="3"/>
        <v>1.621903520208605</v>
      </c>
    </row>
    <row r="24" spans="1:40" x14ac:dyDescent="0.25">
      <c r="A24" s="54" t="s">
        <v>44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4">
        <v>1.1100000000000001</v>
      </c>
      <c r="K24" s="4">
        <v>1.42</v>
      </c>
      <c r="L24" s="4">
        <v>1.42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4">
        <f t="shared" si="8"/>
        <v>1.1100000000000001</v>
      </c>
      <c r="AH24" s="4">
        <f t="shared" si="9"/>
        <v>1.42</v>
      </c>
      <c r="AI24" s="8">
        <f>'30.06.2017'!AK24</f>
        <v>1.1202283682063143</v>
      </c>
      <c r="AJ24" s="8">
        <f>'30.06.2017'!AL24</f>
        <v>2.5525335499810802</v>
      </c>
      <c r="AK24" s="8">
        <f t="shared" si="0"/>
        <v>1.0845812438757276</v>
      </c>
      <c r="AL24" s="8">
        <f t="shared" si="1"/>
        <v>1.373533830622842</v>
      </c>
      <c r="AM24" s="8">
        <f t="shared" si="2"/>
        <v>1.080019864260884</v>
      </c>
      <c r="AN24" s="8">
        <f t="shared" si="3"/>
        <v>1.3716961563845502</v>
      </c>
    </row>
    <row r="25" spans="1:40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4">
        <f>ROUND((R25/C25),3)</f>
        <v>0.76200000000000001</v>
      </c>
      <c r="K25" s="4">
        <f>ROUND((T25/E25),3)</f>
        <v>1.2130000000000001</v>
      </c>
      <c r="L25" s="4">
        <f>ROUND((U25/F25),3)</f>
        <v>1.698</v>
      </c>
      <c r="M25" s="7">
        <f>I25*1.2</f>
        <v>0.91439999999999999</v>
      </c>
      <c r="N25" s="7">
        <f>J25*1.2</f>
        <v>0.91439999999999999</v>
      </c>
      <c r="O25" s="7">
        <f>K25*1.2</f>
        <v>1.4556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 s="4">
        <f t="shared" si="4"/>
        <v>0.10616369895976012</v>
      </c>
      <c r="AD25" s="4">
        <f t="shared" si="5"/>
        <v>0.10538616644262495</v>
      </c>
      <c r="AE25" s="4">
        <f t="shared" si="6"/>
        <v>0.17103031745559491</v>
      </c>
      <c r="AF25" s="4">
        <f t="shared" si="7"/>
        <v>0.16326458289035367</v>
      </c>
      <c r="AG25" s="4">
        <f t="shared" si="8"/>
        <v>0.86816369895976009</v>
      </c>
      <c r="AH25" s="4">
        <f t="shared" si="9"/>
        <v>1.3183861664426251</v>
      </c>
      <c r="AI25" s="8">
        <f>'30.06.2017'!AK25</f>
        <v>1.02</v>
      </c>
      <c r="AJ25" s="8">
        <f>'30.06.2017'!AL25</f>
        <v>1.38</v>
      </c>
      <c r="AK25" s="8">
        <f t="shared" si="0"/>
        <v>0.867745159737904</v>
      </c>
      <c r="AL25" s="8">
        <f t="shared" si="1"/>
        <v>1.3183505438103387</v>
      </c>
      <c r="AM25" s="8">
        <f t="shared" si="2"/>
        <v>0.93286424087352371</v>
      </c>
      <c r="AN25" s="8">
        <f t="shared" si="3"/>
        <v>1.8613296477425756</v>
      </c>
    </row>
    <row r="26" spans="1:40" s="36" customFormat="1" x14ac:dyDescent="0.25">
      <c r="A26" s="54" t="s">
        <v>68</v>
      </c>
      <c r="B26" s="34">
        <v>65.808000000000007</v>
      </c>
      <c r="C26" s="34">
        <v>30.744</v>
      </c>
      <c r="D26" s="34">
        <v>0</v>
      </c>
      <c r="E26" s="34">
        <v>62.63</v>
      </c>
      <c r="F26" s="34">
        <v>20.655000000000001</v>
      </c>
      <c r="G26" s="34"/>
      <c r="H26" s="34"/>
      <c r="I26" s="34">
        <v>0.89</v>
      </c>
      <c r="J26" s="34">
        <v>1.28</v>
      </c>
      <c r="K26" s="34">
        <v>0.89</v>
      </c>
      <c r="L26" s="34">
        <v>1.28</v>
      </c>
      <c r="M26" s="34">
        <v>1.0680000000000001</v>
      </c>
      <c r="N26" s="34">
        <v>1.536</v>
      </c>
      <c r="O26" s="34">
        <v>1.0680000000000001</v>
      </c>
      <c r="P26" s="34">
        <v>1.536</v>
      </c>
      <c r="Q26" s="34">
        <v>58.569000000000003</v>
      </c>
      <c r="R26" s="34">
        <v>39.351999999999997</v>
      </c>
      <c r="S26" s="34">
        <v>0</v>
      </c>
      <c r="T26" s="34">
        <v>56.006</v>
      </c>
      <c r="U26" s="34">
        <v>30.353000000000002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f t="shared" si="4"/>
        <v>0</v>
      </c>
      <c r="AD26" s="34">
        <f t="shared" si="5"/>
        <v>0</v>
      </c>
      <c r="AE26" s="34">
        <f t="shared" si="6"/>
        <v>0</v>
      </c>
      <c r="AF26" s="34">
        <f t="shared" si="7"/>
        <v>0</v>
      </c>
      <c r="AG26" s="4">
        <f t="shared" si="8"/>
        <v>0.89</v>
      </c>
      <c r="AH26" s="4">
        <f t="shared" si="9"/>
        <v>0.89</v>
      </c>
      <c r="AI26" s="8">
        <f>'30.06.2017'!AK26</f>
        <v>1.05</v>
      </c>
      <c r="AJ26" s="8">
        <f>'30.06.2017'!AL26</f>
        <v>1.65</v>
      </c>
      <c r="AK26" s="35">
        <f t="shared" si="0"/>
        <v>0.88999817651349378</v>
      </c>
      <c r="AL26" s="35">
        <f t="shared" si="1"/>
        <v>0.8942359891425834</v>
      </c>
      <c r="AM26" s="35">
        <f t="shared" si="2"/>
        <v>1.2799895914650012</v>
      </c>
      <c r="AN26" s="35">
        <f t="shared" si="3"/>
        <v>1.469523117889131</v>
      </c>
    </row>
    <row r="27" spans="1:40" x14ac:dyDescent="0.25">
      <c r="A27" s="54" t="s">
        <v>110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4">
        <v>0.75</v>
      </c>
      <c r="K27" s="4">
        <v>1.24</v>
      </c>
      <c r="L27" s="4">
        <v>1.24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f t="shared" ref="AC27" si="21">W27/B27</f>
        <v>0</v>
      </c>
      <c r="AD27" s="4">
        <f t="shared" ref="AD27" si="22">Z27/E27</f>
        <v>0</v>
      </c>
      <c r="AE27" s="4">
        <f t="shared" ref="AE27" si="23">(X27+Y27)/(C27+D27)</f>
        <v>0</v>
      </c>
      <c r="AF27" s="4">
        <f t="shared" ref="AF27" si="24">(AA27+AB27)/(F27+G27)</f>
        <v>0</v>
      </c>
      <c r="AG27" s="4">
        <f t="shared" ref="AG27" si="25">I27+AC27</f>
        <v>0.75</v>
      </c>
      <c r="AH27" s="4">
        <f t="shared" ref="AH27" si="26">K27+AD27</f>
        <v>1.24</v>
      </c>
      <c r="AI27" s="8">
        <f>'30.06.2017'!AK27</f>
        <v>1.944</v>
      </c>
      <c r="AJ27" s="8">
        <f>'30.06.2017'!AL27</f>
        <v>2.1240000000000001</v>
      </c>
      <c r="AK27" s="8">
        <f t="shared" ref="AK27" si="27">(Q27+W27)/B27</f>
        <v>0.75615624673314896</v>
      </c>
      <c r="AL27" s="8">
        <f t="shared" ref="AL27" si="28">(T27+Z27)/E27</f>
        <v>1.2315762399589876</v>
      </c>
      <c r="AM27" s="8">
        <f t="shared" ref="AM27" si="29">(R27+X27)/C27</f>
        <v>0.65771646125267458</v>
      </c>
      <c r="AN27" s="8">
        <f t="shared" ref="AN27" si="30">(U27+V27+AA27+AB27)/(F27+G27)</f>
        <v>1.1102469659745284</v>
      </c>
    </row>
    <row r="28" spans="1:40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4">
        <v>0.75</v>
      </c>
      <c r="K28" s="4">
        <v>1.24</v>
      </c>
      <c r="L28" s="4">
        <v>1.24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0.75</v>
      </c>
      <c r="AH28" s="4">
        <f t="shared" si="9"/>
        <v>1.24</v>
      </c>
      <c r="AI28" s="8">
        <f>'30.06.2017'!AK28</f>
        <v>1.716</v>
      </c>
      <c r="AJ28" s="8">
        <f>'30.06.2017'!AL28</f>
        <v>1.7999999999999998</v>
      </c>
      <c r="AK28" s="8">
        <f t="shared" si="0"/>
        <v>0.75615624673314896</v>
      </c>
      <c r="AL28" s="8">
        <f t="shared" si="1"/>
        <v>1.2315762399589876</v>
      </c>
      <c r="AM28" s="8">
        <f t="shared" si="2"/>
        <v>0.65771646125267458</v>
      </c>
      <c r="AN28" s="8">
        <f t="shared" si="3"/>
        <v>1.1102469659745284</v>
      </c>
    </row>
    <row r="29" spans="1:40" x14ac:dyDescent="0.25">
      <c r="A29" s="54" t="s">
        <v>89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4">
        <v>1.05</v>
      </c>
      <c r="K29" s="4">
        <v>1.2</v>
      </c>
      <c r="L29" s="4">
        <v>1.35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0.95</v>
      </c>
      <c r="AH29" s="4">
        <f t="shared" si="9"/>
        <v>1.2</v>
      </c>
      <c r="AI29" s="8">
        <f>'30.06.2017'!AK29</f>
        <v>0.88800000000000001</v>
      </c>
      <c r="AJ29" s="8">
        <f>'30.06.2017'!AL29</f>
        <v>1.788</v>
      </c>
      <c r="AK29" s="8">
        <f>(Q29+W29)/B29</f>
        <v>0.94997561885093085</v>
      </c>
      <c r="AL29" s="8">
        <f>(T29+Z29)/E29</f>
        <v>1.199990389697756</v>
      </c>
      <c r="AM29" s="8">
        <f>(R29+X29)/C29</f>
        <v>1.0500039249548629</v>
      </c>
      <c r="AN29" s="8">
        <f>(U29+V29+AA29+AB29)/(F29+G29)</f>
        <v>1.4598601909633748</v>
      </c>
    </row>
    <row r="30" spans="1:40" s="36" customFormat="1" x14ac:dyDescent="0.25">
      <c r="A30" s="55" t="s">
        <v>51</v>
      </c>
      <c r="B30" s="34">
        <v>86.088999999999999</v>
      </c>
      <c r="C30" s="34">
        <v>29.715</v>
      </c>
      <c r="D30" s="34">
        <v>1.278</v>
      </c>
      <c r="E30" s="34">
        <v>82.031999999999996</v>
      </c>
      <c r="F30" s="34">
        <v>161.767</v>
      </c>
      <c r="G30" s="34">
        <v>6.4000000000000001E-2</v>
      </c>
      <c r="H30" s="34"/>
      <c r="I30" s="34">
        <v>0.62</v>
      </c>
      <c r="J30" s="34">
        <v>0.9</v>
      </c>
      <c r="K30" s="34">
        <v>1.22</v>
      </c>
      <c r="L30" s="34">
        <v>1.38</v>
      </c>
      <c r="M30" s="34">
        <f>I30*1.2</f>
        <v>0.74399999999999999</v>
      </c>
      <c r="N30" s="34">
        <f>J30*1.2</f>
        <v>1.08</v>
      </c>
      <c r="O30" s="34">
        <f>K30*1.2</f>
        <v>1.464</v>
      </c>
      <c r="P30" s="34">
        <f>L30*1.2</f>
        <v>1.6559999999999999</v>
      </c>
      <c r="Q30" s="34">
        <v>53.636000000000003</v>
      </c>
      <c r="R30" s="34">
        <v>26.614999999999998</v>
      </c>
      <c r="S30" s="34">
        <v>1.1499999999999999</v>
      </c>
      <c r="T30" s="34">
        <v>100.179</v>
      </c>
      <c r="U30" s="34">
        <v>239.465</v>
      </c>
      <c r="V30" s="34">
        <v>8.7999999999999995E-2</v>
      </c>
      <c r="W30" s="34"/>
      <c r="X30" s="34"/>
      <c r="Y30" s="34"/>
      <c r="Z30" s="34"/>
      <c r="AA30" s="34"/>
      <c r="AB30" s="34"/>
      <c r="AC30" s="34">
        <f t="shared" si="4"/>
        <v>0</v>
      </c>
      <c r="AD30" s="34">
        <f t="shared" si="5"/>
        <v>0</v>
      </c>
      <c r="AE30" s="34">
        <f t="shared" si="6"/>
        <v>0</v>
      </c>
      <c r="AF30" s="34">
        <f t="shared" si="7"/>
        <v>0</v>
      </c>
      <c r="AG30" s="4">
        <f t="shared" si="8"/>
        <v>0.62</v>
      </c>
      <c r="AH30" s="4">
        <f t="shared" si="9"/>
        <v>1.22</v>
      </c>
      <c r="AI30" s="8">
        <f>'30.06.2017'!AK30</f>
        <v>1.32</v>
      </c>
      <c r="AJ30" s="8">
        <f>'30.06.2017'!AL30</f>
        <v>1.26</v>
      </c>
      <c r="AK30" s="35">
        <f t="shared" ref="AK30:AK49" si="31">(Q30+W30)/B30</f>
        <v>0.62302965535666577</v>
      </c>
      <c r="AL30" s="35">
        <f t="shared" ref="AL30:AL49" si="32">(T30+Z30)/E30</f>
        <v>1.221218548858982</v>
      </c>
      <c r="AM30" s="35">
        <f t="shared" ref="AM30:AM49" si="33">(R30+X30)/C30</f>
        <v>0.89567558472152109</v>
      </c>
      <c r="AN30" s="35">
        <f t="shared" ref="AN30:AN49" si="34">(U30+V30+AA30+AB30)/(F30+G30)</f>
        <v>1.4802664508036163</v>
      </c>
    </row>
    <row r="31" spans="1:40" x14ac:dyDescent="0.25">
      <c r="A31" s="54" t="s">
        <v>90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4">
        <v>0.76400000000000001</v>
      </c>
      <c r="K31" s="4">
        <v>0.64500000000000002</v>
      </c>
      <c r="L31" s="4">
        <v>0.64500000000000002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0.76400000000000001</v>
      </c>
      <c r="AH31" s="4">
        <f t="shared" si="9"/>
        <v>0.64500000000000002</v>
      </c>
      <c r="AI31" s="8">
        <f>'30.06.2017'!AK31</f>
        <v>0.91199999999999992</v>
      </c>
      <c r="AJ31" s="8">
        <f>'30.06.2017'!AL31</f>
        <v>1.3679999999999999</v>
      </c>
      <c r="AK31" s="8">
        <f t="shared" si="31"/>
        <v>0.76399873769748139</v>
      </c>
      <c r="AL31" s="8">
        <f t="shared" si="32"/>
        <v>0.64499962748652739</v>
      </c>
      <c r="AM31" s="8">
        <f t="shared" si="33"/>
        <v>0.76400345399595515</v>
      </c>
      <c r="AN31" s="8">
        <f t="shared" si="34"/>
        <v>0.64499891706945289</v>
      </c>
    </row>
    <row r="32" spans="1:40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>
        <f>'30.06.2017'!AK32</f>
        <v>2.5079999999999996</v>
      </c>
      <c r="AJ32" s="8">
        <f>'30.06.2017'!AL32</f>
        <v>2.5319999999999996</v>
      </c>
      <c r="AK32" s="8"/>
      <c r="AL32" s="8"/>
      <c r="AM32" s="8"/>
      <c r="AN32" s="8"/>
    </row>
    <row r="33" spans="1:40" x14ac:dyDescent="0.25">
      <c r="A33" s="54" t="s">
        <v>107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>
        <f>'30.06.2017'!AK33</f>
        <v>1.1496</v>
      </c>
      <c r="AJ33" s="8">
        <f>'30.06.2017'!AL33</f>
        <v>1.5678511210762329</v>
      </c>
      <c r="AK33" s="8"/>
      <c r="AL33" s="8"/>
      <c r="AM33" s="8"/>
      <c r="AN33" s="8"/>
    </row>
    <row r="34" spans="1:40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4">
        <v>0.71</v>
      </c>
      <c r="K34" s="4">
        <v>0.94</v>
      </c>
      <c r="L34" s="4">
        <v>0.94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0.71</v>
      </c>
      <c r="AH34" s="4">
        <f t="shared" si="9"/>
        <v>0.94</v>
      </c>
      <c r="AI34" s="8">
        <f>'30.06.2017'!AK34</f>
        <v>1.5</v>
      </c>
      <c r="AJ34" s="8">
        <f>'30.06.2017'!AL34</f>
        <v>1.56</v>
      </c>
      <c r="AK34" s="8">
        <f t="shared" si="31"/>
        <v>0.72615968478812642</v>
      </c>
      <c r="AL34" s="8">
        <f t="shared" si="32"/>
        <v>0.91472088969194165</v>
      </c>
      <c r="AM34" s="8">
        <f t="shared" si="33"/>
        <v>0.71665866739007955</v>
      </c>
      <c r="AN34" s="8">
        <f t="shared" si="34"/>
        <v>0.93633352400462933</v>
      </c>
    </row>
    <row r="35" spans="1:40" s="36" customFormat="1" x14ac:dyDescent="0.25">
      <c r="A35" s="54" t="s">
        <v>32</v>
      </c>
      <c r="B35" s="34">
        <v>64.039000000000001</v>
      </c>
      <c r="C35" s="34">
        <v>43.48</v>
      </c>
      <c r="D35" s="34"/>
      <c r="E35" s="34">
        <v>50.304000000000002</v>
      </c>
      <c r="F35" s="34">
        <v>116.218</v>
      </c>
      <c r="G35" s="34"/>
      <c r="H35" s="34"/>
      <c r="I35" s="34">
        <v>1.1399999999999999</v>
      </c>
      <c r="J35" s="34">
        <v>1.29</v>
      </c>
      <c r="K35" s="34">
        <v>1.1399999999999999</v>
      </c>
      <c r="L35" s="34">
        <v>2</v>
      </c>
      <c r="M35" s="34">
        <v>1.3680000000000001</v>
      </c>
      <c r="N35" s="34">
        <v>1.548</v>
      </c>
      <c r="O35" s="34">
        <v>1.3680000000000001</v>
      </c>
      <c r="P35" s="34">
        <v>2.4</v>
      </c>
      <c r="Q35" s="34">
        <v>72.759</v>
      </c>
      <c r="R35" s="34">
        <v>56.183</v>
      </c>
      <c r="S35" s="34"/>
      <c r="T35" s="34">
        <v>57.56</v>
      </c>
      <c r="U35" s="34">
        <v>232.012</v>
      </c>
      <c r="V35" s="34"/>
      <c r="W35" s="34"/>
      <c r="X35" s="34"/>
      <c r="Y35" s="34"/>
      <c r="Z35" s="34"/>
      <c r="AA35" s="34"/>
      <c r="AB35" s="34"/>
      <c r="AC35" s="34">
        <v>0</v>
      </c>
      <c r="AD35" s="34">
        <v>0</v>
      </c>
      <c r="AE35" s="34">
        <v>0</v>
      </c>
      <c r="AF35" s="34">
        <v>0</v>
      </c>
      <c r="AG35" s="4">
        <f t="shared" si="8"/>
        <v>1.1399999999999999</v>
      </c>
      <c r="AH35" s="4">
        <f t="shared" si="9"/>
        <v>1.1399999999999999</v>
      </c>
      <c r="AI35" s="8">
        <f>'30.06.2017'!AK35</f>
        <v>1.1160000000000001</v>
      </c>
      <c r="AJ35" s="8">
        <f>'30.06.2017'!AL35</f>
        <v>0.99599999999999989</v>
      </c>
      <c r="AK35" s="35">
        <f t="shared" si="31"/>
        <v>1.1361670232202252</v>
      </c>
      <c r="AL35" s="35">
        <f t="shared" si="32"/>
        <v>1.1442430025445292</v>
      </c>
      <c r="AM35" s="35">
        <f t="shared" si="33"/>
        <v>1.2921573137074518</v>
      </c>
      <c r="AN35" s="35">
        <f t="shared" si="34"/>
        <v>1.9963516839043864</v>
      </c>
    </row>
    <row r="36" spans="1:40" x14ac:dyDescent="0.25">
      <c r="A36" s="54" t="s">
        <v>91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4">
        <v>0.89</v>
      </c>
      <c r="K36" s="4">
        <v>0.59</v>
      </c>
      <c r="L36" s="4">
        <v>0.75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4">
        <f t="shared" si="8"/>
        <v>0.77</v>
      </c>
      <c r="AH36" s="4">
        <f t="shared" si="9"/>
        <v>0.59</v>
      </c>
      <c r="AI36" s="8">
        <f>'30.06.2017'!AK36</f>
        <v>1.3440000000000001</v>
      </c>
      <c r="AJ36" s="8">
        <f>'30.06.2017'!AL36</f>
        <v>2.028</v>
      </c>
      <c r="AK36" s="8">
        <f t="shared" si="31"/>
        <v>0.76098776051466765</v>
      </c>
      <c r="AL36" s="8">
        <f t="shared" si="32"/>
        <v>0.58309961193879967</v>
      </c>
      <c r="AM36" s="8">
        <f t="shared" si="33"/>
        <v>0.89000139840581727</v>
      </c>
      <c r="AN36" s="8">
        <f t="shared" si="34"/>
        <v>0.85747002559612018</v>
      </c>
    </row>
    <row r="37" spans="1:40" x14ac:dyDescent="0.25">
      <c r="A37" s="54" t="s">
        <v>87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4">
        <v>1.69</v>
      </c>
      <c r="K37" s="4">
        <v>1.32</v>
      </c>
      <c r="L37" s="4">
        <v>2.5299999999999998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0.89</v>
      </c>
      <c r="AH37" s="4">
        <f t="shared" si="9"/>
        <v>1.32</v>
      </c>
      <c r="AI37" s="8">
        <f>'30.06.2017'!AK37</f>
        <v>1.1399999999999999</v>
      </c>
      <c r="AJ37" s="8">
        <f>'30.06.2017'!AL37</f>
        <v>0.93599999999999994</v>
      </c>
      <c r="AK37" s="8">
        <f t="shared" si="31"/>
        <v>0.91588165515316444</v>
      </c>
      <c r="AL37" s="8">
        <f t="shared" si="32"/>
        <v>1.3636522205823158</v>
      </c>
      <c r="AM37" s="8">
        <f t="shared" si="33"/>
        <v>1.540762331838565</v>
      </c>
      <c r="AN37" s="8">
        <f t="shared" si="34"/>
        <v>2.2919541323690349</v>
      </c>
    </row>
    <row r="38" spans="1:40" s="36" customFormat="1" x14ac:dyDescent="0.25">
      <c r="A38" s="54" t="s">
        <v>35</v>
      </c>
      <c r="B38" s="34">
        <v>6860</v>
      </c>
      <c r="C38" s="34">
        <v>2735</v>
      </c>
      <c r="D38" s="34">
        <v>0</v>
      </c>
      <c r="E38" s="34">
        <v>6832</v>
      </c>
      <c r="F38" s="34">
        <v>5116</v>
      </c>
      <c r="G38" s="34">
        <v>0</v>
      </c>
      <c r="H38" s="34">
        <v>10903</v>
      </c>
      <c r="I38" s="34">
        <v>0.95</v>
      </c>
      <c r="J38" s="34">
        <v>2.3199999999999998</v>
      </c>
      <c r="K38" s="34">
        <v>0.78</v>
      </c>
      <c r="L38" s="34">
        <v>1.72</v>
      </c>
      <c r="M38" s="34">
        <v>1.1399999999999999</v>
      </c>
      <c r="N38" s="34">
        <v>2.78</v>
      </c>
      <c r="O38" s="34">
        <v>0.94</v>
      </c>
      <c r="P38" s="34">
        <v>2.06</v>
      </c>
      <c r="Q38" s="34">
        <v>6517</v>
      </c>
      <c r="R38" s="34">
        <v>5806</v>
      </c>
      <c r="S38" s="34">
        <v>0</v>
      </c>
      <c r="T38" s="34">
        <v>5329</v>
      </c>
      <c r="U38" s="34">
        <v>7493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f t="shared" si="4"/>
        <v>0</v>
      </c>
      <c r="AD38" s="34">
        <f t="shared" si="5"/>
        <v>0</v>
      </c>
      <c r="AE38" s="34">
        <f t="shared" si="6"/>
        <v>0</v>
      </c>
      <c r="AF38" s="34">
        <f t="shared" si="7"/>
        <v>0</v>
      </c>
      <c r="AG38" s="4">
        <f t="shared" si="8"/>
        <v>0.95</v>
      </c>
      <c r="AH38" s="4">
        <f t="shared" si="9"/>
        <v>0.78</v>
      </c>
      <c r="AI38" s="8">
        <f>'30.06.2017'!AK38</f>
        <v>1.08</v>
      </c>
      <c r="AJ38" s="8">
        <f>'30.06.2017'!AL38</f>
        <v>1.4159999999999999</v>
      </c>
      <c r="AK38" s="35">
        <f t="shared" si="31"/>
        <v>0.95</v>
      </c>
      <c r="AL38" s="35">
        <f t="shared" si="32"/>
        <v>0.78000585480093676</v>
      </c>
      <c r="AM38" s="35">
        <f t="shared" si="33"/>
        <v>2.122851919561243</v>
      </c>
      <c r="AN38" s="35">
        <f t="shared" si="34"/>
        <v>1.4646207974980454</v>
      </c>
    </row>
    <row r="39" spans="1:40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4">
        <v>1.05</v>
      </c>
      <c r="K39" s="4">
        <v>1.1299999999999999</v>
      </c>
      <c r="L39" s="4">
        <v>1.33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4">
        <f t="shared" si="8"/>
        <v>0.89</v>
      </c>
      <c r="AH39" s="4">
        <f t="shared" si="9"/>
        <v>1.1299999999999999</v>
      </c>
      <c r="AI39" s="8">
        <f>'30.06.2017'!AK39</f>
        <v>0.73919999999999997</v>
      </c>
      <c r="AJ39" s="8">
        <f>'30.06.2017'!AL39</f>
        <v>1.296</v>
      </c>
      <c r="AK39" s="8">
        <f t="shared" si="31"/>
        <v>0.89198693402935159</v>
      </c>
      <c r="AL39" s="8">
        <f t="shared" si="32"/>
        <v>1.125046284051838</v>
      </c>
      <c r="AM39" s="8">
        <f t="shared" si="33"/>
        <v>1.0499937382592361</v>
      </c>
      <c r="AN39" s="8">
        <f t="shared" si="34"/>
        <v>1.3250159948816378</v>
      </c>
    </row>
    <row r="40" spans="1:40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4">
        <v>0.57999999999999996</v>
      </c>
      <c r="K40" s="4">
        <v>1</v>
      </c>
      <c r="L40" s="4">
        <v>1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0.57999999999999996</v>
      </c>
      <c r="AH40" s="4">
        <f t="shared" si="9"/>
        <v>1</v>
      </c>
      <c r="AI40" s="8">
        <f>'30.06.2017'!AK40</f>
        <v>1.9846780715396577</v>
      </c>
      <c r="AJ40" s="8">
        <f>'30.06.2017'!AL40</f>
        <v>2.068498446668968</v>
      </c>
      <c r="AK40" s="8">
        <f t="shared" si="31"/>
        <v>0.58041581642691309</v>
      </c>
      <c r="AL40" s="8">
        <f t="shared" si="32"/>
        <v>1.0000077174352295</v>
      </c>
      <c r="AM40" s="8">
        <f t="shared" si="33"/>
        <v>0.58043368497948133</v>
      </c>
      <c r="AN40" s="8">
        <f t="shared" si="34"/>
        <v>1.3255250168251249</v>
      </c>
    </row>
    <row r="41" spans="1:40" s="36" customFormat="1" x14ac:dyDescent="0.25">
      <c r="A41" s="54" t="s">
        <v>37</v>
      </c>
      <c r="B41" s="34">
        <v>20.646000000000001</v>
      </c>
      <c r="C41" s="34">
        <v>6.5039999999999996</v>
      </c>
      <c r="D41" s="34">
        <v>0</v>
      </c>
      <c r="E41" s="34">
        <v>19.945</v>
      </c>
      <c r="F41" s="34">
        <v>6.3179999999999996</v>
      </c>
      <c r="G41" s="34">
        <v>0</v>
      </c>
      <c r="H41" s="34"/>
      <c r="I41" s="34">
        <v>0.70399999999999996</v>
      </c>
      <c r="J41" s="34">
        <v>0.70399999999999996</v>
      </c>
      <c r="K41" s="34">
        <v>1.3540000000000001</v>
      </c>
      <c r="L41" s="34">
        <v>1.3540000000000001</v>
      </c>
      <c r="M41" s="34">
        <v>0.84</v>
      </c>
      <c r="N41" s="34">
        <v>0.84</v>
      </c>
      <c r="O41" s="34">
        <v>1.62</v>
      </c>
      <c r="P41" s="34">
        <v>1.62</v>
      </c>
      <c r="Q41" s="34">
        <v>14.535</v>
      </c>
      <c r="R41" s="34">
        <v>4.5789999999999997</v>
      </c>
      <c r="S41" s="34">
        <v>0</v>
      </c>
      <c r="T41" s="34">
        <v>27.006</v>
      </c>
      <c r="U41" s="34">
        <v>8.5540000000000003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f t="shared" si="4"/>
        <v>0</v>
      </c>
      <c r="AD41" s="34">
        <f t="shared" si="5"/>
        <v>0</v>
      </c>
      <c r="AE41" s="34">
        <f t="shared" si="6"/>
        <v>0</v>
      </c>
      <c r="AF41" s="34">
        <f t="shared" si="7"/>
        <v>0</v>
      </c>
      <c r="AG41" s="4">
        <f t="shared" si="8"/>
        <v>0.70399999999999996</v>
      </c>
      <c r="AH41" s="4">
        <f t="shared" si="9"/>
        <v>1.3540000000000001</v>
      </c>
      <c r="AI41" s="8">
        <f>'30.06.2017'!AK41</f>
        <v>1.6868679301820362</v>
      </c>
      <c r="AJ41" s="8">
        <f>'30.06.2017'!AL41</f>
        <v>2.5871499654959504</v>
      </c>
      <c r="AK41" s="35">
        <f t="shared" si="31"/>
        <v>0.70401046207497819</v>
      </c>
      <c r="AL41" s="35">
        <f t="shared" si="32"/>
        <v>1.3540235648032088</v>
      </c>
      <c r="AM41" s="35">
        <f t="shared" si="33"/>
        <v>0.70402829028290281</v>
      </c>
      <c r="AN41" s="35">
        <f t="shared" si="34"/>
        <v>1.3539094650205763</v>
      </c>
    </row>
    <row r="42" spans="1:40" x14ac:dyDescent="0.25">
      <c r="A42" s="54" t="s">
        <v>80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4">
        <v>0.96299999999999997</v>
      </c>
      <c r="K42" s="4">
        <v>0.90300000000000002</v>
      </c>
      <c r="L42" s="4">
        <v>1.052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4">
        <f t="shared" si="8"/>
        <v>0.80400000000000005</v>
      </c>
      <c r="AH42" s="4">
        <f t="shared" si="9"/>
        <v>0.90300000000000002</v>
      </c>
      <c r="AI42" s="8">
        <f>'30.06.2017'!AK42</f>
        <v>1.248</v>
      </c>
      <c r="AJ42" s="8">
        <f>'30.06.2017'!AL42</f>
        <v>1.5047999999999999</v>
      </c>
      <c r="AK42" s="8">
        <f t="shared" si="31"/>
        <v>0.79768577372009708</v>
      </c>
      <c r="AL42" s="8">
        <f t="shared" si="32"/>
        <v>0.90181023221093604</v>
      </c>
      <c r="AM42" s="8">
        <f t="shared" si="33"/>
        <v>0.95315272684254126</v>
      </c>
      <c r="AN42" s="8">
        <f t="shared" si="34"/>
        <v>1.0535346012832263</v>
      </c>
    </row>
    <row r="43" spans="1:40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4">
        <v>1.01</v>
      </c>
      <c r="K43" s="4">
        <v>1.18</v>
      </c>
      <c r="L43" s="4">
        <v>1.18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1.01</v>
      </c>
      <c r="AH43" s="4">
        <f t="shared" si="9"/>
        <v>1.18</v>
      </c>
      <c r="AI43" s="8">
        <f>'30.06.2017'!AK43</f>
        <v>1.2</v>
      </c>
      <c r="AJ43" s="8">
        <f>'30.06.2017'!AL43</f>
        <v>1.9559999999999997</v>
      </c>
      <c r="AK43" s="8">
        <f t="shared" si="31"/>
        <v>1.0076549220165065</v>
      </c>
      <c r="AL43" s="8">
        <f t="shared" si="32"/>
        <v>1.1770239741039215</v>
      </c>
      <c r="AM43" s="8">
        <f t="shared" si="33"/>
        <v>1.0085282298863867</v>
      </c>
      <c r="AN43" s="8">
        <f t="shared" si="34"/>
        <v>1.1675336016402156</v>
      </c>
    </row>
    <row r="44" spans="1:40" x14ac:dyDescent="0.25">
      <c r="A44" s="54" t="s">
        <v>111</v>
      </c>
      <c r="B44" s="4">
        <v>25.544</v>
      </c>
      <c r="C44" s="4">
        <v>8.86</v>
      </c>
      <c r="D44" s="4">
        <v>0</v>
      </c>
      <c r="E44" s="4">
        <v>24.933</v>
      </c>
      <c r="F44" s="4">
        <v>10.736000000000001</v>
      </c>
      <c r="G44" s="4">
        <v>0</v>
      </c>
      <c r="H44" s="4"/>
      <c r="I44" s="4">
        <v>0.77</v>
      </c>
      <c r="J44" s="4">
        <v>0.77</v>
      </c>
      <c r="K44" s="4">
        <v>0.95</v>
      </c>
      <c r="L44" s="4">
        <v>0.95</v>
      </c>
      <c r="M44" s="4">
        <v>0.92</v>
      </c>
      <c r="N44" s="4">
        <v>0.92</v>
      </c>
      <c r="O44" s="4">
        <v>1.1399999999999999</v>
      </c>
      <c r="P44" s="4">
        <v>1.1399999999999999</v>
      </c>
      <c r="Q44" s="4">
        <v>19.747</v>
      </c>
      <c r="R44" s="4">
        <v>6.851</v>
      </c>
      <c r="S44" s="4">
        <v>0</v>
      </c>
      <c r="T44" s="4">
        <v>23.736000000000001</v>
      </c>
      <c r="U44" s="4">
        <v>10.506</v>
      </c>
      <c r="V44" s="4">
        <v>0</v>
      </c>
      <c r="W44" s="4"/>
      <c r="X44" s="4"/>
      <c r="Y44" s="4"/>
      <c r="Z44" s="4"/>
      <c r="AA44" s="4"/>
      <c r="AB44" s="4"/>
      <c r="AC44" s="4">
        <f t="shared" ref="AC44" si="35">W44/B44</f>
        <v>0</v>
      </c>
      <c r="AD44" s="4">
        <f t="shared" ref="AD44" si="36">Z44/E44</f>
        <v>0</v>
      </c>
      <c r="AE44" s="4">
        <f t="shared" ref="AE44" si="37">(X44+Y44)/(C44+D44)</f>
        <v>0</v>
      </c>
      <c r="AF44" s="4">
        <f t="shared" ref="AF44" si="38">(AA44+AB44)/(F44+G44)</f>
        <v>0</v>
      </c>
      <c r="AG44" s="4">
        <f t="shared" ref="AG44" si="39">I44+AC44</f>
        <v>0.77</v>
      </c>
      <c r="AH44" s="4">
        <f t="shared" ref="AH44" si="40">K44+AD44</f>
        <v>0.95</v>
      </c>
      <c r="AI44" s="8">
        <f>'30.06.2017'!AK44</f>
        <v>1.0548</v>
      </c>
      <c r="AJ44" s="8">
        <f>'30.06.2017'!AL44</f>
        <v>2.298</v>
      </c>
      <c r="AK44" s="8">
        <f t="shared" ref="AK44" si="41">(Q44+W44)/B44</f>
        <v>0.7730582524271844</v>
      </c>
      <c r="AL44" s="8">
        <f t="shared" ref="AL44" si="42">(T44+Z44)/E44</f>
        <v>0.9519913367825773</v>
      </c>
      <c r="AM44" s="8">
        <f t="shared" ref="AM44" si="43">(R44+X44)/C44</f>
        <v>0.77325056433408579</v>
      </c>
      <c r="AN44" s="8">
        <f t="shared" ref="AN44" si="44">(U44+V44+AA44+AB44)/(F44+G44)</f>
        <v>0.97857675111773468</v>
      </c>
    </row>
    <row r="45" spans="1:40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10.736000000000001</v>
      </c>
      <c r="G45" s="4">
        <v>0</v>
      </c>
      <c r="H45" s="4"/>
      <c r="I45" s="4">
        <v>0.77</v>
      </c>
      <c r="J45" s="4">
        <v>0.77</v>
      </c>
      <c r="K45" s="4">
        <v>0.95</v>
      </c>
      <c r="L45" s="4">
        <v>0.95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 s="4">
        <f t="shared" si="4"/>
        <v>0</v>
      </c>
      <c r="AD45" s="4">
        <f t="shared" si="5"/>
        <v>0</v>
      </c>
      <c r="AE45" s="4">
        <f t="shared" si="6"/>
        <v>0</v>
      </c>
      <c r="AF45" s="4">
        <f t="shared" si="7"/>
        <v>0</v>
      </c>
      <c r="AG45" s="4">
        <f t="shared" si="8"/>
        <v>0.77</v>
      </c>
      <c r="AH45" s="4">
        <f t="shared" si="9"/>
        <v>0.95</v>
      </c>
      <c r="AI45" s="8">
        <f>'30.06.2017'!AK45</f>
        <v>0.97199999999999998</v>
      </c>
      <c r="AJ45" s="8">
        <f>'30.06.2017'!AL45</f>
        <v>1.8599999999999999</v>
      </c>
      <c r="AK45" s="8">
        <f t="shared" si="31"/>
        <v>0.7730582524271844</v>
      </c>
      <c r="AL45" s="8">
        <f t="shared" si="32"/>
        <v>0.9519913367825773</v>
      </c>
      <c r="AM45" s="8">
        <f t="shared" si="33"/>
        <v>0.77325056433408579</v>
      </c>
      <c r="AN45" s="8">
        <f t="shared" si="34"/>
        <v>0.97857675111773468</v>
      </c>
    </row>
    <row r="46" spans="1:40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4">
        <v>0.93</v>
      </c>
      <c r="K46" s="4">
        <v>1.65</v>
      </c>
      <c r="L46" s="4">
        <v>1.65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3">
        <v>7.0170000000000003</v>
      </c>
      <c r="X46" s="4">
        <v>6.7000000000000004E-2</v>
      </c>
      <c r="Y46" s="4">
        <v>3.0000000000000001E-3</v>
      </c>
      <c r="Z46" s="4">
        <v>2.6960000000000002</v>
      </c>
      <c r="AA46" s="4">
        <v>0.315</v>
      </c>
      <c r="AB46" s="4">
        <v>0</v>
      </c>
      <c r="AC46" s="4">
        <f t="shared" si="4"/>
        <v>1.1428338762214985</v>
      </c>
      <c r="AD46" s="4">
        <f t="shared" si="5"/>
        <v>1.1399577167019028</v>
      </c>
      <c r="AE46" s="4">
        <f t="shared" si="6"/>
        <v>5.1736881005173693E-2</v>
      </c>
      <c r="AF46" s="4">
        <f t="shared" si="7"/>
        <v>6.0287081339712924E-2</v>
      </c>
      <c r="AG46" s="4">
        <f t="shared" si="8"/>
        <v>2.0728338762214986</v>
      </c>
      <c r="AH46" s="4">
        <f t="shared" si="9"/>
        <v>2.7899577167019025</v>
      </c>
      <c r="AI46" s="8">
        <f>'30.06.2017'!AK46</f>
        <v>3.6823978201634873</v>
      </c>
      <c r="AJ46" s="8">
        <f>'30.06.2017'!AL46</f>
        <v>6.8459978030025637</v>
      </c>
      <c r="AK46" s="8">
        <f t="shared" si="31"/>
        <v>2.0729641693811081</v>
      </c>
      <c r="AL46" s="8">
        <f t="shared" si="32"/>
        <v>2.7898520084566596</v>
      </c>
      <c r="AM46" s="8">
        <f t="shared" si="33"/>
        <v>0.98036253776435045</v>
      </c>
      <c r="AN46" s="8">
        <f t="shared" si="34"/>
        <v>1.7102392344497608</v>
      </c>
    </row>
    <row r="47" spans="1:40" s="36" customFormat="1" x14ac:dyDescent="0.25">
      <c r="A47" s="54" t="s">
        <v>70</v>
      </c>
      <c r="B47" s="34">
        <v>274.10300000000001</v>
      </c>
      <c r="C47" s="34">
        <v>56.46</v>
      </c>
      <c r="D47" s="34">
        <v>0</v>
      </c>
      <c r="E47" s="34">
        <v>267.08100000000002</v>
      </c>
      <c r="F47" s="34">
        <v>65.215000000000003</v>
      </c>
      <c r="G47" s="34">
        <v>0</v>
      </c>
      <c r="H47" s="34"/>
      <c r="I47" s="34">
        <v>1.25</v>
      </c>
      <c r="J47" s="34">
        <v>1.47</v>
      </c>
      <c r="K47" s="34">
        <v>1.95</v>
      </c>
      <c r="L47" s="34">
        <v>2.2000000000000002</v>
      </c>
      <c r="M47" s="34">
        <v>1.5</v>
      </c>
      <c r="N47" s="34">
        <v>1.76</v>
      </c>
      <c r="O47" s="34">
        <v>2.34</v>
      </c>
      <c r="P47" s="34">
        <v>2.64</v>
      </c>
      <c r="Q47" s="34">
        <v>343.35399999999998</v>
      </c>
      <c r="R47" s="34">
        <v>92.013000000000005</v>
      </c>
      <c r="S47" s="34">
        <v>0</v>
      </c>
      <c r="T47" s="34">
        <v>495.00299999999999</v>
      </c>
      <c r="U47" s="34">
        <v>120.42400000000001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f t="shared" si="4"/>
        <v>0</v>
      </c>
      <c r="AD47" s="34">
        <f t="shared" si="5"/>
        <v>0</v>
      </c>
      <c r="AE47" s="34">
        <f t="shared" si="6"/>
        <v>0</v>
      </c>
      <c r="AF47" s="34">
        <f t="shared" si="7"/>
        <v>0</v>
      </c>
      <c r="AG47" s="4">
        <f t="shared" si="8"/>
        <v>1.25</v>
      </c>
      <c r="AH47" s="4">
        <f t="shared" si="9"/>
        <v>1.95</v>
      </c>
      <c r="AI47" s="8">
        <f>'30.06.2017'!AK47</f>
        <v>1.5</v>
      </c>
      <c r="AJ47" s="8">
        <f>'30.06.2017'!AL47</f>
        <v>2.34</v>
      </c>
      <c r="AK47" s="35">
        <f t="shared" si="31"/>
        <v>1.2526459031823802</v>
      </c>
      <c r="AL47" s="35">
        <f t="shared" si="32"/>
        <v>1.8533815584036302</v>
      </c>
      <c r="AM47" s="35">
        <f t="shared" si="33"/>
        <v>1.629702444208289</v>
      </c>
      <c r="AN47" s="35">
        <f t="shared" si="34"/>
        <v>1.8465690408648316</v>
      </c>
    </row>
    <row r="48" spans="1:40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4">
        <v>0.77</v>
      </c>
      <c r="K48" s="4">
        <v>0.99</v>
      </c>
      <c r="L48" s="4">
        <v>0.99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f>W48/B48</f>
        <v>0</v>
      </c>
      <c r="AD48" s="4">
        <f>Z48/E48</f>
        <v>0</v>
      </c>
      <c r="AE48" s="4">
        <f>(X48+Y48)/(C48+D48)</f>
        <v>0</v>
      </c>
      <c r="AF48" s="4">
        <f>(AA48+AB48)/(F48+G48)</f>
        <v>0</v>
      </c>
      <c r="AG48" s="4">
        <f>I48+AC48</f>
        <v>0.77</v>
      </c>
      <c r="AH48" s="4">
        <f>K48+AD48</f>
        <v>0.99</v>
      </c>
      <c r="AI48" s="8">
        <f>'30.06.2017'!AK48</f>
        <v>0.92399999999999993</v>
      </c>
      <c r="AJ48" s="8">
        <f>'30.06.2017'!AL48</f>
        <v>1.296</v>
      </c>
      <c r="AK48" s="8">
        <f>(Q48+W48)/B48</f>
        <v>0.75755637294098832</v>
      </c>
      <c r="AL48" s="8">
        <f>(T48+Z48)/E48</f>
        <v>0.97603269856618735</v>
      </c>
      <c r="AM48" s="8">
        <f>(R48+X48)/C48</f>
        <v>0.76044728434504794</v>
      </c>
      <c r="AN48" s="8">
        <f>(U48+V48+AA48+AB48)/(F48+G48)</f>
        <v>1.2926315444776151</v>
      </c>
    </row>
    <row r="49" spans="1:40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4">
        <v>0.77</v>
      </c>
      <c r="K49" s="4">
        <v>0.99</v>
      </c>
      <c r="L49" s="4">
        <v>0.99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f t="shared" si="4"/>
        <v>0</v>
      </c>
      <c r="AD49" s="4">
        <f t="shared" si="5"/>
        <v>0</v>
      </c>
      <c r="AE49" s="4">
        <f t="shared" si="6"/>
        <v>0</v>
      </c>
      <c r="AF49" s="4">
        <f t="shared" si="7"/>
        <v>0</v>
      </c>
      <c r="AG49" s="4">
        <f t="shared" si="8"/>
        <v>0.77</v>
      </c>
      <c r="AH49" s="4">
        <f t="shared" si="9"/>
        <v>0.99</v>
      </c>
      <c r="AI49" s="8">
        <f>'30.06.2017'!AK49</f>
        <v>1.1160000000000001</v>
      </c>
      <c r="AJ49" s="8">
        <f>'30.06.2017'!AL49</f>
        <v>1.5</v>
      </c>
      <c r="AK49" s="8">
        <f t="shared" si="31"/>
        <v>0.75755637294098832</v>
      </c>
      <c r="AL49" s="8">
        <f t="shared" si="32"/>
        <v>0.97603269856618735</v>
      </c>
      <c r="AM49" s="8">
        <f t="shared" si="33"/>
        <v>0.76044728434504794</v>
      </c>
      <c r="AN49" s="8">
        <f t="shared" si="34"/>
        <v>1.2926315444776151</v>
      </c>
    </row>
    <row r="50" spans="1:40" x14ac:dyDescent="0.25">
      <c r="A50" s="54" t="s">
        <v>88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4">
        <v>0.77</v>
      </c>
      <c r="K50" s="4">
        <v>0.99</v>
      </c>
      <c r="L50" s="4">
        <v>0.99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f t="shared" ref="AC50" si="45">W50/B50</f>
        <v>0</v>
      </c>
      <c r="AD50" s="4">
        <f t="shared" ref="AD50" si="46">Z50/E50</f>
        <v>0</v>
      </c>
      <c r="AE50" s="4">
        <f t="shared" ref="AE50" si="47">(X50+Y50)/(C50+D50)</f>
        <v>0</v>
      </c>
      <c r="AF50" s="4">
        <f t="shared" ref="AF50" si="48">(AA50+AB50)/(F50+G50)</f>
        <v>0</v>
      </c>
      <c r="AG50" s="4">
        <f t="shared" ref="AG50" si="49">I50+AC50</f>
        <v>0.77</v>
      </c>
      <c r="AH50" s="4">
        <f t="shared" ref="AH50" si="50">K50+AD50</f>
        <v>0.99</v>
      </c>
      <c r="AI50" s="8">
        <f>'30.06.2017'!AK50</f>
        <v>1.0363861700972559</v>
      </c>
      <c r="AJ50" s="8">
        <f>'30.06.2017'!AL50</f>
        <v>1.7322702310287397</v>
      </c>
      <c r="AK50" s="8">
        <f t="shared" ref="AK50" si="51">(Q50+W50)/B50</f>
        <v>0.75755637294098832</v>
      </c>
      <c r="AL50" s="8">
        <f t="shared" ref="AL50" si="52">(T50+Z50)/E50</f>
        <v>0.97603269856618735</v>
      </c>
      <c r="AM50" s="8">
        <f t="shared" ref="AM50" si="53">(R50+X50)/C50</f>
        <v>0.76044728434504794</v>
      </c>
      <c r="AN50" s="8">
        <f t="shared" ref="AN50" si="54">(U50+V50+AA50+AB50)/(F50+G50)</f>
        <v>1.2926315444776151</v>
      </c>
    </row>
    <row r="52" spans="1:40" x14ac:dyDescent="0.25">
      <c r="A52" s="11" t="s">
        <v>45</v>
      </c>
    </row>
    <row r="53" spans="1:40" x14ac:dyDescent="0.25">
      <c r="A53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D6" sqref="BD6"/>
    </sheetView>
  </sheetViews>
  <sheetFormatPr defaultRowHeight="15" x14ac:dyDescent="0.25"/>
  <cols>
    <col min="1" max="1" width="25.42578125" style="11" customWidth="1"/>
    <col min="2" max="2" width="8.5703125" hidden="1" customWidth="1"/>
    <col min="3" max="12" width="9.140625" hidden="1" customWidth="1"/>
    <col min="13" max="13" width="14.28515625" hidden="1" customWidth="1"/>
    <col min="14" max="14" width="9.140625" hidden="1" customWidth="1"/>
    <col min="15" max="15" width="17" hidden="1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customWidth="1"/>
  </cols>
  <sheetData>
    <row r="1" spans="1:37" x14ac:dyDescent="0.25">
      <c r="AC1" s="24" t="s">
        <v>61</v>
      </c>
      <c r="AD1" s="25"/>
      <c r="AE1" s="24" t="s">
        <v>61</v>
      </c>
      <c r="AF1" s="25"/>
      <c r="AG1" s="27" t="s">
        <v>58</v>
      </c>
      <c r="AH1" s="28"/>
      <c r="AI1" s="28"/>
      <c r="AJ1" s="29"/>
      <c r="AK1" s="32"/>
    </row>
    <row r="2" spans="1:37" x14ac:dyDescent="0.25">
      <c r="A2" s="6"/>
      <c r="B2" s="91" t="s">
        <v>0</v>
      </c>
      <c r="C2" s="92"/>
      <c r="D2" s="93"/>
      <c r="E2" s="91" t="s">
        <v>4</v>
      </c>
      <c r="F2" s="92"/>
      <c r="G2" s="92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94" t="s">
        <v>12</v>
      </c>
      <c r="AA2" s="95"/>
      <c r="AB2" s="96"/>
      <c r="AC2" s="24" t="s">
        <v>53</v>
      </c>
      <c r="AD2" s="25"/>
      <c r="AE2" s="24" t="s">
        <v>55</v>
      </c>
      <c r="AF2" s="25"/>
      <c r="AG2" s="27" t="s">
        <v>53</v>
      </c>
      <c r="AH2" s="29"/>
      <c r="AI2" s="27" t="s">
        <v>55</v>
      </c>
      <c r="AJ2" s="29"/>
      <c r="AK2" s="20" t="s">
        <v>62</v>
      </c>
    </row>
    <row r="3" spans="1:37" ht="21" x14ac:dyDescent="0.35">
      <c r="A3" s="10">
        <f>'30.06.2017'!A3</f>
        <v>42916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0" t="s">
        <v>47</v>
      </c>
      <c r="AH3" s="30" t="s">
        <v>48</v>
      </c>
      <c r="AI3" s="30" t="s">
        <v>47</v>
      </c>
      <c r="AJ3" s="30" t="s">
        <v>48</v>
      </c>
      <c r="AK3" s="20" t="s">
        <v>1</v>
      </c>
    </row>
    <row r="4" spans="1:37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 t="shared" ref="AG4:AG28" si="0">(Q4+W4)/B4</f>
        <v>1.3378944945866438</v>
      </c>
      <c r="AH4" s="8">
        <f t="shared" ref="AH4:AH28" si="1">(T4+Z4)/E4</f>
        <v>2.1815022088343299</v>
      </c>
      <c r="AI4" s="8">
        <f t="shared" ref="AI4:AI28" si="2">(R4+X4)/C4</f>
        <v>2.0532136351808479</v>
      </c>
      <c r="AJ4" s="8">
        <f t="shared" ref="AJ4:AJ28" si="3">(U4+V4+AA4+AB4)/(F4+G4)</f>
        <v>3.0793226931744515</v>
      </c>
      <c r="AK4" s="8">
        <f>'30.06.2017'!O4+'30.06.2017'!Q4</f>
        <v>2.9980000000000002</v>
      </c>
    </row>
    <row r="5" spans="1:37" x14ac:dyDescent="0.25">
      <c r="A5" s="54" t="s">
        <v>83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8" si="4">W5/B5</f>
        <v>0</v>
      </c>
      <c r="AD5" s="4">
        <f t="shared" ref="AD5:AD48" si="5">Z5/E5</f>
        <v>0</v>
      </c>
      <c r="AE5" s="4">
        <f t="shared" ref="AE5:AE48" si="6">(X5+Y5)/(C5+D5)</f>
        <v>0</v>
      </c>
      <c r="AF5" s="4">
        <f t="shared" ref="AF5:AF48" si="7">(AA5+AB5)/(F5+G5)</f>
        <v>0</v>
      </c>
      <c r="AG5" s="8">
        <f t="shared" si="0"/>
        <v>0.83448706250065552</v>
      </c>
      <c r="AH5" s="8">
        <f t="shared" si="1"/>
        <v>1.0513394445204542</v>
      </c>
      <c r="AI5" s="8">
        <f t="shared" si="2"/>
        <v>0.77812921961415382</v>
      </c>
      <c r="AJ5" s="8">
        <f t="shared" si="3"/>
        <v>1.2934140769794407</v>
      </c>
      <c r="AK5" s="8">
        <f>'30.06.2017'!O5+'30.06.2017'!Q5</f>
        <v>3.2237584910384962</v>
      </c>
    </row>
    <row r="6" spans="1:37" x14ac:dyDescent="0.25">
      <c r="A6" s="54" t="s">
        <v>79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4"/>
        <v>0.17665416825703317</v>
      </c>
      <c r="AD6" s="4">
        <f t="shared" si="5"/>
        <v>0.13488511580695767</v>
      </c>
      <c r="AE6" s="4"/>
      <c r="AF6" s="4"/>
      <c r="AG6" s="8">
        <f t="shared" si="0"/>
        <v>0.90567816969397608</v>
      </c>
      <c r="AH6" s="8">
        <f t="shared" si="1"/>
        <v>0.72390883085724844</v>
      </c>
      <c r="AI6" s="8"/>
      <c r="AJ6" s="8"/>
      <c r="AK6" s="8">
        <f>'30.06.2017'!O6+'30.06.2017'!Q6</f>
        <v>1.5899999999999999</v>
      </c>
    </row>
    <row r="7" spans="1:37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 t="shared" ref="M7:P8" si="8">I7*1.2</f>
        <v>0.95910406086235145</v>
      </c>
      <c r="N7" s="8">
        <f t="shared" si="8"/>
        <v>0.96185727023546108</v>
      </c>
      <c r="O7" s="8">
        <f t="shared" si="8"/>
        <v>1.3192409751053764</v>
      </c>
      <c r="P7" s="8">
        <f t="shared" si="8"/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8">
        <f t="shared" si="0"/>
        <v>0.79925338405195956</v>
      </c>
      <c r="AH7" s="8">
        <f t="shared" si="1"/>
        <v>1.0993674792544803</v>
      </c>
      <c r="AI7" s="8">
        <f t="shared" si="2"/>
        <v>0.80154772519621764</v>
      </c>
      <c r="AJ7" s="8">
        <f t="shared" si="3"/>
        <v>1.6965011825839753</v>
      </c>
      <c r="AK7" s="8">
        <f>'30.06.2017'!O7+'30.06.2017'!Q7</f>
        <v>2.612910876991716</v>
      </c>
    </row>
    <row r="8" spans="1:37" x14ac:dyDescent="0.25">
      <c r="A8" s="54" t="s">
        <v>112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R8/C8</f>
        <v>0.80154772519621764</v>
      </c>
      <c r="K8" s="7">
        <f>T8/E8</f>
        <v>1.0993674792544803</v>
      </c>
      <c r="L8" s="7">
        <f>U8/F8</f>
        <v>1.6965011825839753</v>
      </c>
      <c r="M8" s="8">
        <f t="shared" si="8"/>
        <v>0.95910406086235145</v>
      </c>
      <c r="N8" s="8">
        <f t="shared" si="8"/>
        <v>0.96185727023546108</v>
      </c>
      <c r="O8" s="8">
        <f t="shared" si="8"/>
        <v>1.3192409751053764</v>
      </c>
      <c r="P8" s="8">
        <f t="shared" si="8"/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 s="4">
        <f t="shared" ref="AC8" si="9">W8/B8</f>
        <v>0</v>
      </c>
      <c r="AD8" s="4">
        <f t="shared" ref="AD8" si="10">Z8/E8</f>
        <v>0</v>
      </c>
      <c r="AE8" s="4">
        <f t="shared" ref="AE8" si="11">(X8+Y8)/(C8+D8)</f>
        <v>0</v>
      </c>
      <c r="AF8" s="4">
        <f t="shared" ref="AF8" si="12">(AA8+AB8)/(F8+G8)</f>
        <v>0</v>
      </c>
      <c r="AG8" s="8">
        <f t="shared" ref="AG8" si="13">(Q8+W8)/B8</f>
        <v>0.79925338405195956</v>
      </c>
      <c r="AH8" s="8">
        <f t="shared" ref="AH8" si="14">(T8+Z8)/E8</f>
        <v>1.0993674792544803</v>
      </c>
      <c r="AI8" s="8">
        <f t="shared" ref="AI8" si="15">(R8+X8)/C8</f>
        <v>0.80154772519621764</v>
      </c>
      <c r="AJ8" s="8">
        <f t="shared" ref="AJ8" si="16">(U8+V8+AA8+AB8)/(F8+G8)</f>
        <v>1.6965011825839753</v>
      </c>
      <c r="AK8" s="8">
        <f>'30.06.2017'!O8+'30.06.2017'!Q8</f>
        <v>3.024</v>
      </c>
    </row>
    <row r="9" spans="1:37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4">
        <v>1.05</v>
      </c>
      <c r="K9" s="4">
        <v>1.3</v>
      </c>
      <c r="L9" s="4">
        <v>1.56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8">
        <f t="shared" si="0"/>
        <v>0.88003251834997398</v>
      </c>
      <c r="AH9" s="8">
        <f t="shared" si="1"/>
        <v>1.2995790594155217</v>
      </c>
      <c r="AI9" s="8">
        <f t="shared" si="2"/>
        <v>1.0519376194565246</v>
      </c>
      <c r="AJ9" s="8">
        <f t="shared" si="3"/>
        <v>1.5630771489392941</v>
      </c>
      <c r="AK9" s="8">
        <f>'30.06.2017'!O9+'30.06.2017'!Q9</f>
        <v>3.6</v>
      </c>
    </row>
    <row r="10" spans="1:37" x14ac:dyDescent="0.25">
      <c r="A10" s="54" t="s">
        <v>84</v>
      </c>
      <c r="B10" s="4">
        <v>12.874000000000001</v>
      </c>
      <c r="C10" s="4">
        <v>3.2320000000000002</v>
      </c>
      <c r="D10" s="4">
        <v>0</v>
      </c>
      <c r="E10" s="4">
        <v>12.874000000000001</v>
      </c>
      <c r="F10" s="4">
        <v>3.2320000000000002</v>
      </c>
      <c r="G10" s="4">
        <v>0</v>
      </c>
      <c r="H10" s="4">
        <v>44.454999999999998</v>
      </c>
      <c r="I10" s="4">
        <v>0.95</v>
      </c>
      <c r="J10" s="4">
        <v>0.95</v>
      </c>
      <c r="K10" s="4">
        <v>1.1299999999999999</v>
      </c>
      <c r="L10" s="17">
        <v>0</v>
      </c>
      <c r="M10" s="4">
        <v>1.1399999999999999</v>
      </c>
      <c r="N10" s="4">
        <v>1.1399999999999999</v>
      </c>
      <c r="O10" s="4">
        <v>1.36</v>
      </c>
      <c r="P10" s="17">
        <v>0</v>
      </c>
      <c r="Q10" s="4">
        <v>9.3949999999999996</v>
      </c>
      <c r="R10" s="4">
        <v>2.911</v>
      </c>
      <c r="S10" s="4">
        <v>0</v>
      </c>
      <c r="T10" s="4">
        <v>15.593999999999999</v>
      </c>
      <c r="U10" s="4">
        <v>3.556</v>
      </c>
      <c r="V10" s="17">
        <v>9.2550000000000008</v>
      </c>
      <c r="W10" s="4"/>
      <c r="X10" s="4"/>
      <c r="Y10" s="4"/>
      <c r="Z10" s="4"/>
      <c r="AA10" s="4"/>
      <c r="AB10" s="4"/>
      <c r="AC10" s="4">
        <f t="shared" si="4"/>
        <v>0</v>
      </c>
      <c r="AD10" s="4">
        <f t="shared" si="5"/>
        <v>0</v>
      </c>
      <c r="AE10" s="4">
        <f t="shared" si="6"/>
        <v>0</v>
      </c>
      <c r="AF10" s="4">
        <f t="shared" si="7"/>
        <v>0</v>
      </c>
      <c r="AG10" s="8">
        <f t="shared" si="0"/>
        <v>0.72976541867329492</v>
      </c>
      <c r="AH10" s="8">
        <f t="shared" si="1"/>
        <v>1.2112785459064781</v>
      </c>
      <c r="AI10" s="8">
        <f t="shared" si="2"/>
        <v>0.90068069306930687</v>
      </c>
      <c r="AJ10" s="8">
        <f t="shared" si="3"/>
        <v>3.9637995049504946</v>
      </c>
      <c r="AK10" s="8">
        <f>'30.06.2017'!O10+'30.06.2017'!Q10</f>
        <v>2.5</v>
      </c>
    </row>
    <row r="11" spans="1:37" x14ac:dyDescent="0.25">
      <c r="A11" s="54" t="s">
        <v>86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4">
        <v>0.71</v>
      </c>
      <c r="K11" s="4">
        <v>0.8</v>
      </c>
      <c r="L11" s="4">
        <v>0.84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1.0967769959169489E-2</v>
      </c>
      <c r="AD11" s="4">
        <f t="shared" si="5"/>
        <v>0</v>
      </c>
      <c r="AE11" s="4">
        <f t="shared" si="6"/>
        <v>0.10334020974245813</v>
      </c>
      <c r="AF11" s="4">
        <f t="shared" si="7"/>
        <v>0</v>
      </c>
      <c r="AG11" s="8">
        <f t="shared" si="0"/>
        <v>0.61889388411085056</v>
      </c>
      <c r="AH11" s="8">
        <f t="shared" si="1"/>
        <v>0.79558602983379723</v>
      </c>
      <c r="AI11" s="8">
        <f t="shared" si="2"/>
        <v>0.81573140314685566</v>
      </c>
      <c r="AJ11" s="8">
        <f t="shared" si="3"/>
        <v>0.84199271802577591</v>
      </c>
      <c r="AK11" s="8">
        <f>'30.06.2017'!O11+'30.06.2017'!Q11</f>
        <v>2.3338000000000001</v>
      </c>
    </row>
    <row r="12" spans="1:37" x14ac:dyDescent="0.25">
      <c r="A12" s="54" t="s">
        <v>85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4">
        <v>0.98</v>
      </c>
      <c r="K12" s="4">
        <v>1.3</v>
      </c>
      <c r="L12" s="4">
        <v>1.3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40.485999999999997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8">
        <f t="shared" si="0"/>
        <v>0.97989817704056492</v>
      </c>
      <c r="AH12" s="8">
        <f t="shared" si="1"/>
        <v>1.299988393108823</v>
      </c>
      <c r="AI12" s="8">
        <f t="shared" si="2"/>
        <v>0.98074142916150364</v>
      </c>
      <c r="AJ12" s="8">
        <f t="shared" si="3"/>
        <v>1.7523994811932551</v>
      </c>
      <c r="AK12" s="8">
        <f>'30.06.2017'!O12+'30.06.2017'!Q12</f>
        <v>3.2039999999999997</v>
      </c>
    </row>
    <row r="13" spans="1:37" x14ac:dyDescent="0.25">
      <c r="A13" s="54" t="s">
        <v>20</v>
      </c>
      <c r="B13" s="4">
        <v>36.872999999999998</v>
      </c>
      <c r="C13" s="4">
        <v>11.788</v>
      </c>
      <c r="D13" s="4">
        <v>0</v>
      </c>
      <c r="E13" s="4">
        <v>36.313000000000002</v>
      </c>
      <c r="F13" s="4">
        <v>7.87</v>
      </c>
      <c r="G13" s="4">
        <v>0</v>
      </c>
      <c r="H13" s="4"/>
      <c r="I13" s="4">
        <v>0.8</v>
      </c>
      <c r="J13" s="4">
        <v>0.8</v>
      </c>
      <c r="K13" s="4">
        <v>1.6</v>
      </c>
      <c r="L13" s="4">
        <v>1.6</v>
      </c>
      <c r="M13" s="4">
        <v>0.96</v>
      </c>
      <c r="N13" s="4">
        <v>0.96</v>
      </c>
      <c r="O13" s="4">
        <v>1.92</v>
      </c>
      <c r="P13" s="4">
        <v>1.92</v>
      </c>
      <c r="Q13" s="4">
        <v>25.811</v>
      </c>
      <c r="R13" s="4">
        <v>8.2520000000000007</v>
      </c>
      <c r="S13" s="4">
        <v>0</v>
      </c>
      <c r="T13" s="4">
        <v>53.38</v>
      </c>
      <c r="U13" s="4">
        <v>11.569000000000001</v>
      </c>
      <c r="V13" s="4"/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8">
        <f t="shared" si="0"/>
        <v>0.69999728798850114</v>
      </c>
      <c r="AH13" s="8">
        <f t="shared" si="1"/>
        <v>1.4699969707818137</v>
      </c>
      <c r="AI13" s="8">
        <f t="shared" si="2"/>
        <v>0.70003393281303028</v>
      </c>
      <c r="AJ13" s="8">
        <f t="shared" si="3"/>
        <v>1.470012706480305</v>
      </c>
      <c r="AK13" s="8">
        <f>'30.06.2017'!O13+'30.06.2017'!Q13</f>
        <v>3.1500000000000004</v>
      </c>
    </row>
    <row r="14" spans="1:37" x14ac:dyDescent="0.25">
      <c r="A14" s="54" t="s">
        <v>50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4">
        <v>1.21</v>
      </c>
      <c r="K14" s="4">
        <v>1.3</v>
      </c>
      <c r="L14" s="4">
        <v>1.33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 s="4">
        <f t="shared" si="4"/>
        <v>0</v>
      </c>
      <c r="AD14" s="4">
        <f t="shared" si="5"/>
        <v>0</v>
      </c>
      <c r="AE14" s="4">
        <f t="shared" si="6"/>
        <v>0</v>
      </c>
      <c r="AF14" s="4">
        <f t="shared" si="7"/>
        <v>0</v>
      </c>
      <c r="AG14" s="8">
        <f t="shared" si="0"/>
        <v>1.1520338946782789</v>
      </c>
      <c r="AH14" s="8">
        <f t="shared" si="1"/>
        <v>1.3016703656114941</v>
      </c>
      <c r="AI14" s="8">
        <f t="shared" si="2"/>
        <v>1.2099607267705321</v>
      </c>
      <c r="AJ14" s="8">
        <f t="shared" si="3"/>
        <v>1.3286790266512165</v>
      </c>
      <c r="AK14" s="8">
        <f>'30.06.2017'!O14+'30.06.2017'!Q14</f>
        <v>3.51</v>
      </c>
    </row>
    <row r="15" spans="1:37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8"/>
      <c r="AH15" s="8"/>
      <c r="AI15" s="8"/>
      <c r="AJ15" s="8"/>
      <c r="AK15" s="8">
        <f>'30.06.2017'!O15+'30.06.2017'!Q15</f>
        <v>4.2780000000000005</v>
      </c>
    </row>
    <row r="16" spans="1:37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4">
        <v>0.88</v>
      </c>
      <c r="K16" s="4">
        <v>0.91</v>
      </c>
      <c r="L16" s="4">
        <v>0.91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 s="4">
        <f t="shared" si="4"/>
        <v>0.11849604637715984</v>
      </c>
      <c r="AD16" s="4">
        <f t="shared" si="5"/>
        <v>0.11882713454940048</v>
      </c>
      <c r="AE16" s="4">
        <f t="shared" si="6"/>
        <v>7.8722718617255022E-2</v>
      </c>
      <c r="AF16" s="4">
        <f t="shared" si="7"/>
        <v>6.5533099571828804E-2</v>
      </c>
      <c r="AG16" s="8">
        <f t="shared" si="0"/>
        <v>0.99849814896860367</v>
      </c>
      <c r="AH16" s="8">
        <f t="shared" si="1"/>
        <v>1.0288065780725819</v>
      </c>
      <c r="AI16" s="8">
        <f t="shared" si="2"/>
        <v>0.95872857770616671</v>
      </c>
      <c r="AJ16" s="8">
        <f t="shared" si="3"/>
        <v>0.97554666713653904</v>
      </c>
      <c r="AK16" s="8">
        <f>'30.06.2017'!O16+'30.06.2017'!Q16</f>
        <v>2.988</v>
      </c>
    </row>
    <row r="17" spans="1:37" x14ac:dyDescent="0.25">
      <c r="A17" s="54" t="s">
        <v>22</v>
      </c>
      <c r="B17" s="4">
        <v>48.48</v>
      </c>
      <c r="C17" s="4">
        <v>6.8789999999999996</v>
      </c>
      <c r="D17" s="4">
        <v>7.4999999999999997E-2</v>
      </c>
      <c r="E17" s="4">
        <v>46.804000000000002</v>
      </c>
      <c r="F17" s="4">
        <v>4.7789999999999999</v>
      </c>
      <c r="G17" s="4"/>
      <c r="H17" s="4"/>
      <c r="I17" s="4">
        <v>1.1399999999999999</v>
      </c>
      <c r="J17" s="4">
        <v>1.68</v>
      </c>
      <c r="K17" s="4">
        <v>1.68</v>
      </c>
      <c r="L17" s="4">
        <v>2.71</v>
      </c>
      <c r="M17" s="4">
        <v>1.3680000000000001</v>
      </c>
      <c r="N17" s="4">
        <v>2.016</v>
      </c>
      <c r="O17" s="4">
        <v>2.016</v>
      </c>
      <c r="P17" s="4">
        <v>3.2519999999999998</v>
      </c>
      <c r="Q17" s="4">
        <v>55.267000000000003</v>
      </c>
      <c r="R17" s="4">
        <v>11.557</v>
      </c>
      <c r="S17" s="4">
        <v>0.126</v>
      </c>
      <c r="T17" s="4">
        <v>78.631</v>
      </c>
      <c r="U17" s="4">
        <v>12.951000000000001</v>
      </c>
      <c r="V17" s="4">
        <v>0</v>
      </c>
      <c r="W17" s="4">
        <v>7.694</v>
      </c>
      <c r="X17" s="4">
        <v>0.33</v>
      </c>
      <c r="Y17" s="4">
        <v>1.9E-2</v>
      </c>
      <c r="Z17" s="4">
        <v>0</v>
      </c>
      <c r="AA17" s="4">
        <v>0</v>
      </c>
      <c r="AB17" s="4">
        <v>0</v>
      </c>
      <c r="AC17" s="4">
        <f t="shared" si="4"/>
        <v>0.15870462046204623</v>
      </c>
      <c r="AD17" s="4">
        <f t="shared" si="5"/>
        <v>0</v>
      </c>
      <c r="AE17" s="4">
        <f t="shared" si="6"/>
        <v>5.0186942766752951E-2</v>
      </c>
      <c r="AF17" s="4">
        <f t="shared" si="7"/>
        <v>0</v>
      </c>
      <c r="AG17" s="8">
        <f t="shared" si="0"/>
        <v>1.2987004950495051</v>
      </c>
      <c r="AH17" s="8">
        <f t="shared" si="1"/>
        <v>1.6800059823946671</v>
      </c>
      <c r="AI17" s="8">
        <f t="shared" si="2"/>
        <v>1.7280127925570579</v>
      </c>
      <c r="AJ17" s="8">
        <f t="shared" si="3"/>
        <v>2.7099811676082863</v>
      </c>
      <c r="AK17" s="8">
        <f>'30.06.2017'!O17+'30.06.2017'!Q17</f>
        <v>3.7560000000000002</v>
      </c>
    </row>
    <row r="18" spans="1:37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4">
        <v>0.84</v>
      </c>
      <c r="K18" s="4">
        <v>1.03</v>
      </c>
      <c r="L18" s="4">
        <v>0.84</v>
      </c>
      <c r="M18" s="4">
        <v>1.236</v>
      </c>
      <c r="N18" s="4"/>
      <c r="O18" s="4">
        <v>1.236</v>
      </c>
      <c r="P18" s="4"/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/>
      <c r="AB18" s="4"/>
      <c r="AC18" s="4">
        <f t="shared" si="4"/>
        <v>6.9620980531868437E-2</v>
      </c>
      <c r="AD18" s="4">
        <f t="shared" si="5"/>
        <v>3.5452454816255349E-2</v>
      </c>
      <c r="AE18" s="4">
        <f t="shared" si="6"/>
        <v>6.6647452986526398E-2</v>
      </c>
      <c r="AF18" s="4">
        <f t="shared" si="7"/>
        <v>0</v>
      </c>
      <c r="AG18" s="8">
        <f t="shared" si="0"/>
        <v>0.51169926678465538</v>
      </c>
      <c r="AH18" s="8">
        <f t="shared" si="1"/>
        <v>1.0327977651216991</v>
      </c>
      <c r="AI18" s="8">
        <f t="shared" si="2"/>
        <v>0.87509244802366659</v>
      </c>
      <c r="AJ18" s="8">
        <f t="shared" si="3"/>
        <v>0.79187448988845555</v>
      </c>
      <c r="AK18" s="8">
        <f>'30.06.2017'!O18+'30.06.2017'!Q18</f>
        <v>3.8280000000000003</v>
      </c>
    </row>
    <row r="19" spans="1:37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4">
        <v>1.06</v>
      </c>
      <c r="K19" s="4">
        <v>1.64</v>
      </c>
      <c r="L19" s="4">
        <v>1.97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4"/>
        <v>0</v>
      </c>
      <c r="AD19" s="4">
        <f t="shared" si="5"/>
        <v>0</v>
      </c>
      <c r="AE19" s="4">
        <f t="shared" si="6"/>
        <v>0</v>
      </c>
      <c r="AF19" s="4">
        <f t="shared" si="7"/>
        <v>0</v>
      </c>
      <c r="AG19" s="8">
        <f t="shared" si="0"/>
        <v>0.87942701671976364</v>
      </c>
      <c r="AH19" s="8">
        <f t="shared" si="1"/>
        <v>1.639238711141366</v>
      </c>
      <c r="AI19" s="8">
        <f t="shared" si="2"/>
        <v>1.0438565051643804</v>
      </c>
      <c r="AJ19" s="8">
        <f t="shared" si="3"/>
        <v>1.8885325850953669</v>
      </c>
      <c r="AK19" s="8">
        <f>'30.06.2017'!O19+'30.06.2017'!Q19</f>
        <v>3.6959999999999997</v>
      </c>
    </row>
    <row r="20" spans="1:37" x14ac:dyDescent="0.25">
      <c r="A20" s="54" t="s">
        <v>82</v>
      </c>
      <c r="B20" s="4">
        <v>11.505000000000001</v>
      </c>
      <c r="C20" s="4">
        <v>44.930999999999997</v>
      </c>
      <c r="D20" s="4">
        <v>0</v>
      </c>
      <c r="E20" s="4">
        <v>9.4499999999999993</v>
      </c>
      <c r="F20" s="4">
        <v>43.003999999999998</v>
      </c>
      <c r="G20" s="4">
        <v>0</v>
      </c>
      <c r="H20" s="4"/>
      <c r="I20" s="4">
        <v>1</v>
      </c>
      <c r="J20" s="4">
        <v>1</v>
      </c>
      <c r="K20" s="4">
        <v>2.08</v>
      </c>
      <c r="L20" s="4">
        <v>2.08</v>
      </c>
      <c r="M20" s="4">
        <v>1.2</v>
      </c>
      <c r="N20" s="4">
        <v>1.2</v>
      </c>
      <c r="O20" s="4">
        <v>2.496</v>
      </c>
      <c r="P20" s="4">
        <v>2.496</v>
      </c>
      <c r="Q20" s="4">
        <v>11.311999999999999</v>
      </c>
      <c r="R20" s="4">
        <v>43.954999999999998</v>
      </c>
      <c r="S20" s="4">
        <v>0</v>
      </c>
      <c r="T20" s="4">
        <v>19.655999999999999</v>
      </c>
      <c r="U20" s="4">
        <v>89.447999999999993</v>
      </c>
      <c r="V20" s="4">
        <v>0</v>
      </c>
      <c r="W20" s="4">
        <v>6.2229999999999999</v>
      </c>
      <c r="X20" s="4">
        <v>1.135</v>
      </c>
      <c r="Y20" s="4">
        <v>0</v>
      </c>
      <c r="Z20" s="4">
        <v>1.444</v>
      </c>
      <c r="AA20" s="4">
        <v>7.02</v>
      </c>
      <c r="AB20" s="4">
        <v>0</v>
      </c>
      <c r="AC20" s="4">
        <f t="shared" si="4"/>
        <v>0.54089526292916124</v>
      </c>
      <c r="AD20" s="4">
        <f t="shared" si="5"/>
        <v>0.1528042328042328</v>
      </c>
      <c r="AE20" s="4">
        <f t="shared" si="6"/>
        <v>2.5260955687609891E-2</v>
      </c>
      <c r="AF20" s="4">
        <f t="shared" si="7"/>
        <v>0.16324062877871826</v>
      </c>
      <c r="AG20" s="8">
        <f t="shared" si="0"/>
        <v>1.5241199478487613</v>
      </c>
      <c r="AH20" s="8">
        <f t="shared" si="1"/>
        <v>2.2328042328042326</v>
      </c>
      <c r="AI20" s="8">
        <f t="shared" si="2"/>
        <v>1.0035387594311278</v>
      </c>
      <c r="AJ20" s="8">
        <f t="shared" si="3"/>
        <v>2.2432331876104548</v>
      </c>
      <c r="AK20" s="8">
        <f>'30.06.2017'!O20+'30.06.2017'!Q20</f>
        <v>3.9930000000000003</v>
      </c>
    </row>
    <row r="21" spans="1:37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8"/>
      <c r="AH21" s="8"/>
      <c r="AI21" s="8"/>
      <c r="AJ21" s="8"/>
      <c r="AK21" s="8">
        <f>'30.06.2017'!O21+'30.06.2017'!Q21</f>
        <v>3.125997249200164</v>
      </c>
    </row>
    <row r="22" spans="1:37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R22/C22</f>
        <v>0.94025494872921966</v>
      </c>
      <c r="K22" s="7">
        <f>T22/E22</f>
        <v>1.6651235270605973</v>
      </c>
      <c r="L22" s="7">
        <f>U22/F22</f>
        <v>2.1628588419743742</v>
      </c>
      <c r="M22" s="8">
        <f>I22*1.2</f>
        <v>1.0533287438244108</v>
      </c>
      <c r="N22" s="8">
        <f>J22*1.2</f>
        <v>1.1283059384750636</v>
      </c>
      <c r="O22" s="8">
        <f>K22*1.2</f>
        <v>1.9981482324727167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 s="4">
        <f t="shared" si="4"/>
        <v>5.9174293350611491E-3</v>
      </c>
      <c r="AD22" s="4">
        <f t="shared" si="5"/>
        <v>5.889227873654812E-3</v>
      </c>
      <c r="AE22" s="4">
        <f t="shared" si="6"/>
        <v>1.4628205774898577E-3</v>
      </c>
      <c r="AF22" s="4">
        <f t="shared" si="7"/>
        <v>9.4609936746499425E-4</v>
      </c>
      <c r="AG22" s="8">
        <f t="shared" si="0"/>
        <v>0.88369138252207025</v>
      </c>
      <c r="AH22" s="8">
        <f t="shared" si="1"/>
        <v>1.6710127549342522</v>
      </c>
      <c r="AI22" s="8">
        <f t="shared" si="2"/>
        <v>0.94171776930670958</v>
      </c>
      <c r="AJ22" s="8">
        <f t="shared" si="3"/>
        <v>2.1638049413418394</v>
      </c>
      <c r="AK22" s="8">
        <f>'30.06.2017'!O22+'30.06.2017'!Q22</f>
        <v>3.8159999999999998</v>
      </c>
    </row>
    <row r="23" spans="1:37" x14ac:dyDescent="0.25">
      <c r="A23" s="54" t="s">
        <v>27</v>
      </c>
      <c r="B23" s="4">
        <v>27.053999999999998</v>
      </c>
      <c r="C23" s="4">
        <v>8.9260000000000002</v>
      </c>
      <c r="D23" s="4">
        <v>0</v>
      </c>
      <c r="E23" s="4">
        <v>24.202999999999999</v>
      </c>
      <c r="F23" s="4">
        <v>3.0680000000000001</v>
      </c>
      <c r="G23" s="4">
        <v>0</v>
      </c>
      <c r="H23" s="4"/>
      <c r="I23" s="4">
        <v>0.8</v>
      </c>
      <c r="J23" s="4">
        <v>0.8</v>
      </c>
      <c r="K23" s="4">
        <v>1.1399999999999999</v>
      </c>
      <c r="L23" s="4">
        <v>1.1399999999999999</v>
      </c>
      <c r="M23" s="4">
        <v>0.96</v>
      </c>
      <c r="N23" s="4">
        <v>0.96</v>
      </c>
      <c r="O23" s="4">
        <v>1.37</v>
      </c>
      <c r="P23" s="4">
        <v>1.37</v>
      </c>
      <c r="Q23" s="4">
        <v>20.622</v>
      </c>
      <c r="R23" s="4">
        <v>8.1769999999999996</v>
      </c>
      <c r="S23" s="4">
        <v>0</v>
      </c>
      <c r="T23" s="4">
        <v>26.148</v>
      </c>
      <c r="U23" s="4">
        <v>4.976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f t="shared" si="4"/>
        <v>0</v>
      </c>
      <c r="AD23" s="4">
        <f t="shared" si="5"/>
        <v>0</v>
      </c>
      <c r="AE23" s="4">
        <f t="shared" si="6"/>
        <v>0</v>
      </c>
      <c r="AF23" s="4">
        <f t="shared" si="7"/>
        <v>0</v>
      </c>
      <c r="AG23" s="8">
        <f t="shared" si="0"/>
        <v>0.76225327123530717</v>
      </c>
      <c r="AH23" s="8">
        <f t="shared" si="1"/>
        <v>1.0803619386026526</v>
      </c>
      <c r="AI23" s="8">
        <f t="shared" si="2"/>
        <v>0.9160878332959892</v>
      </c>
      <c r="AJ23" s="8">
        <f t="shared" si="3"/>
        <v>1.621903520208605</v>
      </c>
      <c r="AK23" s="8">
        <f>'30.06.2017'!O23+'30.06.2017'!Q23</f>
        <v>3.6</v>
      </c>
    </row>
    <row r="24" spans="1:37" x14ac:dyDescent="0.25">
      <c r="A24" s="54" t="s">
        <v>44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4">
        <v>1.1100000000000001</v>
      </c>
      <c r="K24" s="4">
        <v>1.42</v>
      </c>
      <c r="L24" s="4">
        <v>1.42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8">
        <f t="shared" si="0"/>
        <v>1.0845812438757276</v>
      </c>
      <c r="AH24" s="8">
        <f t="shared" si="1"/>
        <v>1.373533830622842</v>
      </c>
      <c r="AI24" s="8">
        <f t="shared" si="2"/>
        <v>1.080019864260884</v>
      </c>
      <c r="AJ24" s="8">
        <f t="shared" si="3"/>
        <v>1.3716961563845502</v>
      </c>
      <c r="AK24" s="8">
        <f>'30.06.2017'!O24+'30.06.2017'!Q24</f>
        <v>3.6719999999999997</v>
      </c>
    </row>
    <row r="25" spans="1:37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4">
        <f>ROUND((R25/C25),3)</f>
        <v>0.76200000000000001</v>
      </c>
      <c r="K25" s="4">
        <f>ROUND((T25/E25),3)</f>
        <v>1.2130000000000001</v>
      </c>
      <c r="L25" s="4">
        <f>ROUND((U25/F25),3)</f>
        <v>1.698</v>
      </c>
      <c r="M25" s="7">
        <f>I25*1.2</f>
        <v>0.91439999999999999</v>
      </c>
      <c r="N25" s="7">
        <f>J25*1.2</f>
        <v>0.91439999999999999</v>
      </c>
      <c r="O25" s="7">
        <f>K25*1.2</f>
        <v>1.4556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 s="4">
        <f t="shared" si="4"/>
        <v>0.10616369895976012</v>
      </c>
      <c r="AD25" s="4">
        <f t="shared" si="5"/>
        <v>0.10538616644262495</v>
      </c>
      <c r="AE25" s="4">
        <f t="shared" si="6"/>
        <v>0.17103031745559491</v>
      </c>
      <c r="AF25" s="4">
        <f t="shared" si="7"/>
        <v>0.16326458289035367</v>
      </c>
      <c r="AG25" s="8">
        <f t="shared" si="0"/>
        <v>0.867745159737904</v>
      </c>
      <c r="AH25" s="8">
        <f t="shared" si="1"/>
        <v>1.3183505438103387</v>
      </c>
      <c r="AI25" s="8">
        <f t="shared" si="2"/>
        <v>0.93286424087352371</v>
      </c>
      <c r="AJ25" s="8">
        <f t="shared" si="3"/>
        <v>1.8613296477425756</v>
      </c>
      <c r="AK25" s="8">
        <f>'30.06.2017'!O25+'30.06.2017'!Q25</f>
        <v>2.4</v>
      </c>
    </row>
    <row r="26" spans="1:37" x14ac:dyDescent="0.25">
      <c r="A26" s="54" t="s">
        <v>68</v>
      </c>
      <c r="B26" s="4">
        <v>65.808000000000007</v>
      </c>
      <c r="C26" s="4">
        <v>30.744</v>
      </c>
      <c r="D26" s="4">
        <v>0</v>
      </c>
      <c r="E26" s="4">
        <v>62.63</v>
      </c>
      <c r="F26" s="4">
        <v>20.655000000000001</v>
      </c>
      <c r="G26" s="4"/>
      <c r="H26" s="4"/>
      <c r="I26" s="4">
        <v>0.89</v>
      </c>
      <c r="J26" s="4">
        <v>1.28</v>
      </c>
      <c r="K26" s="4">
        <v>0.89</v>
      </c>
      <c r="L26" s="4">
        <v>1.28</v>
      </c>
      <c r="M26" s="4">
        <v>1.0680000000000001</v>
      </c>
      <c r="N26" s="4">
        <v>1.536</v>
      </c>
      <c r="O26" s="4">
        <v>1.0680000000000001</v>
      </c>
      <c r="P26" s="4">
        <v>1.536</v>
      </c>
      <c r="Q26" s="4">
        <v>58.569000000000003</v>
      </c>
      <c r="R26" s="4">
        <v>39.351999999999997</v>
      </c>
      <c r="S26" s="4">
        <v>0</v>
      </c>
      <c r="T26" s="4">
        <v>56.006</v>
      </c>
      <c r="U26" s="4">
        <v>30.353000000000002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8">
        <f t="shared" si="0"/>
        <v>0.88999817651349378</v>
      </c>
      <c r="AH26" s="8">
        <f t="shared" si="1"/>
        <v>0.8942359891425834</v>
      </c>
      <c r="AI26" s="8">
        <f t="shared" si="2"/>
        <v>1.2799895914650012</v>
      </c>
      <c r="AJ26" s="8">
        <f t="shared" si="3"/>
        <v>1.469523117889131</v>
      </c>
      <c r="AK26" s="8">
        <f>'30.06.2017'!O26+'30.06.2017'!Q26</f>
        <v>2.7</v>
      </c>
    </row>
    <row r="27" spans="1:37" x14ac:dyDescent="0.25">
      <c r="A27" s="54" t="s">
        <v>110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4">
        <v>0.75</v>
      </c>
      <c r="K27" s="4">
        <v>1.24</v>
      </c>
      <c r="L27" s="4">
        <v>1.24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f t="shared" ref="AC27" si="17">W27/B27</f>
        <v>0</v>
      </c>
      <c r="AD27" s="4">
        <f t="shared" ref="AD27" si="18">Z27/E27</f>
        <v>0</v>
      </c>
      <c r="AE27" s="4">
        <f t="shared" ref="AE27" si="19">(X27+Y27)/(C27+D27)</f>
        <v>0</v>
      </c>
      <c r="AF27" s="4">
        <f t="shared" ref="AF27" si="20">(AA27+AB27)/(F27+G27)</f>
        <v>0</v>
      </c>
      <c r="AG27" s="8">
        <f t="shared" ref="AG27" si="21">(Q27+W27)/B27</f>
        <v>0.75615624673314896</v>
      </c>
      <c r="AH27" s="8">
        <f t="shared" ref="AH27" si="22">(T27+Z27)/E27</f>
        <v>1.2315762399589876</v>
      </c>
      <c r="AI27" s="8">
        <f t="shared" ref="AI27" si="23">(R27+X27)/C27</f>
        <v>0.65771646125267458</v>
      </c>
      <c r="AJ27" s="8">
        <f t="shared" ref="AJ27" si="24">(U27+V27+AA27+AB27)/(F27+G27)</f>
        <v>1.1102469659745284</v>
      </c>
      <c r="AK27" s="8">
        <f>'30.06.2017'!O27+'30.06.2017'!Q27</f>
        <v>4.0679999999999996</v>
      </c>
    </row>
    <row r="28" spans="1:37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4">
        <v>0.75</v>
      </c>
      <c r="K28" s="4">
        <v>1.24</v>
      </c>
      <c r="L28" s="4">
        <v>1.24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8">
        <f t="shared" si="0"/>
        <v>0.75615624673314896</v>
      </c>
      <c r="AH28" s="8">
        <f t="shared" si="1"/>
        <v>1.2315762399589876</v>
      </c>
      <c r="AI28" s="8">
        <f t="shared" si="2"/>
        <v>0.65771646125267458</v>
      </c>
      <c r="AJ28" s="8">
        <f t="shared" si="3"/>
        <v>1.1102469659745284</v>
      </c>
      <c r="AK28" s="8">
        <f>'30.06.2017'!O28+'30.06.2017'!Q28</f>
        <v>3.516</v>
      </c>
    </row>
    <row r="29" spans="1:37" x14ac:dyDescent="0.25">
      <c r="A29" s="54" t="s">
        <v>89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4">
        <v>1.05</v>
      </c>
      <c r="K29" s="4">
        <v>1.2</v>
      </c>
      <c r="L29" s="4">
        <v>1.35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8">
        <f>(Q29+W29)/B29</f>
        <v>0.94997561885093085</v>
      </c>
      <c r="AH29" s="8">
        <f>(T29+Z29)/E29</f>
        <v>1.199990389697756</v>
      </c>
      <c r="AI29" s="8">
        <f>(R29+X29)/C29</f>
        <v>1.0500039249548629</v>
      </c>
      <c r="AJ29" s="8">
        <f>(U29+V29+AA29+AB29)/(F29+G29)</f>
        <v>1.4598601909633748</v>
      </c>
      <c r="AK29" s="8">
        <f>'30.06.2017'!O29+'30.06.2017'!Q29</f>
        <v>2.6760000000000002</v>
      </c>
    </row>
    <row r="30" spans="1:37" x14ac:dyDescent="0.25">
      <c r="A30" s="55" t="s">
        <v>51</v>
      </c>
      <c r="B30" s="4">
        <v>86.088999999999999</v>
      </c>
      <c r="C30" s="4">
        <v>29.715</v>
      </c>
      <c r="D30" s="4">
        <v>1.278</v>
      </c>
      <c r="E30" s="4">
        <v>82.031999999999996</v>
      </c>
      <c r="F30" s="4">
        <v>161.767</v>
      </c>
      <c r="G30" s="4">
        <v>6.4000000000000001E-2</v>
      </c>
      <c r="H30" s="4"/>
      <c r="I30" s="4">
        <v>0.62</v>
      </c>
      <c r="J30" s="4">
        <v>0.9</v>
      </c>
      <c r="K30" s="4">
        <v>1.22</v>
      </c>
      <c r="L30" s="4">
        <v>1.38</v>
      </c>
      <c r="M30" s="4">
        <v>0.74399999999999999</v>
      </c>
      <c r="N30" s="4"/>
      <c r="O30" s="4">
        <v>1.464</v>
      </c>
      <c r="P30" s="4"/>
      <c r="Q30" s="4">
        <v>53.636000000000003</v>
      </c>
      <c r="R30" s="4">
        <v>26.614999999999998</v>
      </c>
      <c r="S30" s="4">
        <v>1.1499999999999999</v>
      </c>
      <c r="T30" s="4">
        <v>100.179</v>
      </c>
      <c r="U30" s="4">
        <v>239.465</v>
      </c>
      <c r="V30" s="4">
        <v>8.7999999999999995E-2</v>
      </c>
      <c r="W30" s="4"/>
      <c r="X30" s="4"/>
      <c r="Y30" s="4"/>
      <c r="Z30" s="4"/>
      <c r="AA30" s="4"/>
      <c r="AB30" s="4"/>
      <c r="AC30" s="4">
        <f t="shared" si="4"/>
        <v>0</v>
      </c>
      <c r="AD30" s="4">
        <f t="shared" si="5"/>
        <v>0</v>
      </c>
      <c r="AE30" s="4">
        <f t="shared" si="6"/>
        <v>0</v>
      </c>
      <c r="AF30" s="4">
        <f t="shared" si="7"/>
        <v>0</v>
      </c>
      <c r="AG30" s="8">
        <f t="shared" ref="AG30:AG48" si="25">(Q30+W30)/B30</f>
        <v>0.62302965535666577</v>
      </c>
      <c r="AH30" s="8">
        <f t="shared" ref="AH30:AH48" si="26">(T30+Z30)/E30</f>
        <v>1.221218548858982</v>
      </c>
      <c r="AI30" s="8">
        <f t="shared" ref="AI30:AI48" si="27">(R30+X30)/C30</f>
        <v>0.89567558472152109</v>
      </c>
      <c r="AJ30" s="8">
        <f t="shared" ref="AJ30:AJ48" si="28">(U30+V30+AA30+AB30)/(F30+G30)</f>
        <v>1.4802664508036163</v>
      </c>
      <c r="AK30" s="8">
        <f>'30.06.2017'!O30+'30.06.2017'!Q30</f>
        <v>2.58</v>
      </c>
    </row>
    <row r="31" spans="1:37" x14ac:dyDescent="0.25">
      <c r="A31" s="54" t="s">
        <v>90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4">
        <v>0.76400000000000001</v>
      </c>
      <c r="K31" s="4">
        <v>0.64500000000000002</v>
      </c>
      <c r="L31" s="4">
        <v>0.64500000000000002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8">
        <f t="shared" si="25"/>
        <v>0.76399873769748139</v>
      </c>
      <c r="AH31" s="8">
        <f t="shared" si="26"/>
        <v>0.64499962748652739</v>
      </c>
      <c r="AI31" s="8">
        <f t="shared" si="27"/>
        <v>0.76400345399595515</v>
      </c>
      <c r="AJ31" s="8">
        <f t="shared" si="28"/>
        <v>0.64499891706945289</v>
      </c>
      <c r="AK31" s="8">
        <f>'30.06.2017'!O31+'30.06.2017'!Q31</f>
        <v>2.2800000000000002</v>
      </c>
    </row>
    <row r="32" spans="1:37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8"/>
      <c r="AH32" s="8"/>
      <c r="AI32" s="8"/>
      <c r="AJ32" s="8"/>
      <c r="AK32" s="8">
        <f>'30.06.2017'!O32+'30.06.2017'!Q32</f>
        <v>5.04</v>
      </c>
    </row>
    <row r="33" spans="1:37" x14ac:dyDescent="0.25">
      <c r="A33" s="54" t="s">
        <v>107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8"/>
      <c r="AH33" s="8"/>
      <c r="AI33" s="8"/>
      <c r="AJ33" s="8"/>
      <c r="AK33" s="8">
        <f>'30.06.2017'!O33+'30.06.2017'!Q33</f>
        <v>2.6892</v>
      </c>
    </row>
    <row r="34" spans="1:37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4">
        <v>0.71</v>
      </c>
      <c r="K34" s="4">
        <v>0.94</v>
      </c>
      <c r="L34" s="4">
        <v>0.94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8">
        <f t="shared" si="25"/>
        <v>0.72615968478812642</v>
      </c>
      <c r="AH34" s="8">
        <f t="shared" si="26"/>
        <v>0.91472088969194165</v>
      </c>
      <c r="AI34" s="8">
        <f t="shared" si="27"/>
        <v>0.71665866739007955</v>
      </c>
      <c r="AJ34" s="8">
        <f t="shared" si="28"/>
        <v>0.93633352400462933</v>
      </c>
      <c r="AK34" s="8">
        <f>'30.06.2017'!O34+'30.06.2017'!Q34</f>
        <v>3.06</v>
      </c>
    </row>
    <row r="35" spans="1:37" x14ac:dyDescent="0.25">
      <c r="A35" s="54" t="s">
        <v>32</v>
      </c>
      <c r="B35" s="4">
        <v>64.039000000000001</v>
      </c>
      <c r="C35" s="4">
        <v>43.48</v>
      </c>
      <c r="D35" s="4"/>
      <c r="E35" s="4">
        <v>50.304000000000002</v>
      </c>
      <c r="F35" s="4">
        <v>116.218</v>
      </c>
      <c r="G35" s="4"/>
      <c r="H35" s="4"/>
      <c r="I35" s="4">
        <v>1.1399999999999999</v>
      </c>
      <c r="J35" s="4">
        <v>1.29</v>
      </c>
      <c r="K35" s="4">
        <v>1.1399999999999999</v>
      </c>
      <c r="L35" s="4">
        <v>2</v>
      </c>
      <c r="M35" s="4">
        <v>1.3680000000000001</v>
      </c>
      <c r="N35" s="4">
        <v>1.548</v>
      </c>
      <c r="O35" s="4">
        <v>1.3680000000000001</v>
      </c>
      <c r="P35" s="4">
        <v>2.4</v>
      </c>
      <c r="Q35" s="4">
        <v>72.759</v>
      </c>
      <c r="R35" s="4">
        <v>56.183</v>
      </c>
      <c r="S35" s="4"/>
      <c r="T35" s="4">
        <v>57.56</v>
      </c>
      <c r="U35" s="4">
        <v>232.012</v>
      </c>
      <c r="V35" s="4"/>
      <c r="W35" s="4"/>
      <c r="X35" s="4"/>
      <c r="Y35" s="4"/>
      <c r="Z35" s="4"/>
      <c r="AA35" s="4"/>
      <c r="AB35" s="4"/>
      <c r="AC35" s="4">
        <v>0</v>
      </c>
      <c r="AD35" s="4">
        <v>0</v>
      </c>
      <c r="AE35" s="4">
        <v>0</v>
      </c>
      <c r="AF35" s="4">
        <v>0</v>
      </c>
      <c r="AG35" s="8">
        <f t="shared" si="25"/>
        <v>1.1361670232202252</v>
      </c>
      <c r="AH35" s="8">
        <f t="shared" si="26"/>
        <v>1.1442430025445292</v>
      </c>
      <c r="AI35" s="8">
        <f t="shared" si="27"/>
        <v>1.2921573137074518</v>
      </c>
      <c r="AJ35" s="8">
        <f t="shared" si="28"/>
        <v>1.9963516839043864</v>
      </c>
      <c r="AK35" s="8">
        <f>'30.06.2017'!O35+'30.06.2017'!Q35</f>
        <v>2.1120000000000001</v>
      </c>
    </row>
    <row r="36" spans="1:37" x14ac:dyDescent="0.25">
      <c r="A36" s="54" t="s">
        <v>91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4">
        <v>0.89</v>
      </c>
      <c r="K36" s="4">
        <v>0.59</v>
      </c>
      <c r="L36" s="4">
        <v>0.75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8">
        <f t="shared" si="25"/>
        <v>0.76098776051466765</v>
      </c>
      <c r="AH36" s="8">
        <f t="shared" si="26"/>
        <v>0.58309961193879967</v>
      </c>
      <c r="AI36" s="8">
        <f t="shared" si="27"/>
        <v>0.89000139840581727</v>
      </c>
      <c r="AJ36" s="8">
        <f t="shared" si="28"/>
        <v>0.85747002559612018</v>
      </c>
      <c r="AK36" s="8">
        <f>'30.06.2017'!O36+'30.06.2017'!Q36</f>
        <v>3.3719999999999999</v>
      </c>
    </row>
    <row r="37" spans="1:37" x14ac:dyDescent="0.25">
      <c r="A37" s="54" t="s">
        <v>87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4">
        <v>1.69</v>
      </c>
      <c r="K37" s="4">
        <v>1.32</v>
      </c>
      <c r="L37" s="4">
        <v>2.5299999999999998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8">
        <f t="shared" si="25"/>
        <v>0.91588165515316444</v>
      </c>
      <c r="AH37" s="8">
        <f t="shared" si="26"/>
        <v>1.3636522205823158</v>
      </c>
      <c r="AI37" s="8">
        <f t="shared" si="27"/>
        <v>1.540762331838565</v>
      </c>
      <c r="AJ37" s="8">
        <f t="shared" si="28"/>
        <v>2.2919541323690349</v>
      </c>
      <c r="AK37" s="8">
        <f>'30.06.2017'!O37+'30.06.2017'!Q37</f>
        <v>2.08</v>
      </c>
    </row>
    <row r="38" spans="1:37" x14ac:dyDescent="0.25">
      <c r="A38" s="54" t="s">
        <v>35</v>
      </c>
      <c r="B38" s="4">
        <v>6860</v>
      </c>
      <c r="C38" s="4">
        <v>2735</v>
      </c>
      <c r="D38" s="4">
        <v>0</v>
      </c>
      <c r="E38" s="4">
        <v>6832</v>
      </c>
      <c r="F38" s="4">
        <v>5116</v>
      </c>
      <c r="G38" s="4">
        <v>0</v>
      </c>
      <c r="H38" s="4">
        <v>10903</v>
      </c>
      <c r="I38" s="4">
        <v>0.95</v>
      </c>
      <c r="J38" s="4">
        <v>2.3199999999999998</v>
      </c>
      <c r="K38" s="4">
        <v>0.78</v>
      </c>
      <c r="L38" s="4">
        <v>1.72</v>
      </c>
      <c r="M38" s="4">
        <v>1.1399999999999999</v>
      </c>
      <c r="N38" s="4">
        <v>2.78</v>
      </c>
      <c r="O38" s="4">
        <v>0.94</v>
      </c>
      <c r="P38" s="4">
        <v>2.06</v>
      </c>
      <c r="Q38" s="4">
        <v>6517</v>
      </c>
      <c r="R38" s="4">
        <v>5806</v>
      </c>
      <c r="S38" s="4">
        <v>0</v>
      </c>
      <c r="T38" s="4">
        <v>5329</v>
      </c>
      <c r="U38" s="4">
        <v>7493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8">
        <f t="shared" si="25"/>
        <v>0.95</v>
      </c>
      <c r="AH38" s="8">
        <f t="shared" si="26"/>
        <v>0.78000585480093676</v>
      </c>
      <c r="AI38" s="8">
        <f t="shared" si="27"/>
        <v>2.122851919561243</v>
      </c>
      <c r="AJ38" s="8">
        <f t="shared" si="28"/>
        <v>1.4646207974980454</v>
      </c>
      <c r="AK38" s="8">
        <f>'30.06.2017'!O38+'30.06.2017'!Q38</f>
        <v>2.496</v>
      </c>
    </row>
    <row r="39" spans="1:37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4">
        <v>1.05</v>
      </c>
      <c r="K39" s="4">
        <v>1.1299999999999999</v>
      </c>
      <c r="L39" s="4">
        <v>1.33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8">
        <f t="shared" si="25"/>
        <v>0.89198693402935159</v>
      </c>
      <c r="AH39" s="8">
        <f t="shared" si="26"/>
        <v>1.125046284051838</v>
      </c>
      <c r="AI39" s="8">
        <f t="shared" si="27"/>
        <v>1.0499937382592361</v>
      </c>
      <c r="AJ39" s="8">
        <f t="shared" si="28"/>
        <v>1.3250159948816378</v>
      </c>
      <c r="AK39" s="8">
        <f>'30.06.2017'!O39+'30.06.2017'!Q39</f>
        <v>2.0350000000000001</v>
      </c>
    </row>
    <row r="40" spans="1:37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4">
        <v>0.57999999999999996</v>
      </c>
      <c r="K40" s="4">
        <v>1</v>
      </c>
      <c r="L40" s="4">
        <v>1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8">
        <f t="shared" si="25"/>
        <v>0.58041581642691309</v>
      </c>
      <c r="AH40" s="8">
        <f t="shared" si="26"/>
        <v>1.0000077174352295</v>
      </c>
      <c r="AI40" s="8">
        <f t="shared" si="27"/>
        <v>0.58043368497948133</v>
      </c>
      <c r="AJ40" s="8">
        <f t="shared" si="28"/>
        <v>1.3255250168251249</v>
      </c>
      <c r="AK40" s="8">
        <f>'30.06.2017'!O40+'30.06.2017'!Q40</f>
        <v>3.7559999999999998</v>
      </c>
    </row>
    <row r="41" spans="1:37" x14ac:dyDescent="0.25">
      <c r="A41" s="54" t="s">
        <v>37</v>
      </c>
      <c r="B41" s="4">
        <v>20.646000000000001</v>
      </c>
      <c r="C41" s="4">
        <v>6.5039999999999996</v>
      </c>
      <c r="D41" s="4">
        <v>0</v>
      </c>
      <c r="E41" s="4">
        <v>19.945</v>
      </c>
      <c r="F41" s="4">
        <v>6.3179999999999996</v>
      </c>
      <c r="G41" s="4">
        <v>0</v>
      </c>
      <c r="H41" s="4"/>
      <c r="I41" s="4">
        <v>0.70399999999999996</v>
      </c>
      <c r="J41" s="4">
        <v>0.70399999999999996</v>
      </c>
      <c r="K41" s="4">
        <v>1.3540000000000001</v>
      </c>
      <c r="L41" s="4">
        <v>1.3540000000000001</v>
      </c>
      <c r="M41" s="4">
        <v>0.84</v>
      </c>
      <c r="N41" s="4">
        <v>0.84</v>
      </c>
      <c r="O41" s="4">
        <v>1.62</v>
      </c>
      <c r="P41" s="4">
        <v>1.62</v>
      </c>
      <c r="Q41" s="4">
        <v>14.535</v>
      </c>
      <c r="R41" s="4">
        <v>4.5789999999999997</v>
      </c>
      <c r="S41" s="4">
        <v>0</v>
      </c>
      <c r="T41" s="4">
        <v>27.006</v>
      </c>
      <c r="U41" s="4">
        <v>8.5540000000000003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f t="shared" si="4"/>
        <v>0</v>
      </c>
      <c r="AD41" s="4">
        <f t="shared" si="5"/>
        <v>0</v>
      </c>
      <c r="AE41" s="4">
        <f t="shared" si="6"/>
        <v>0</v>
      </c>
      <c r="AF41" s="4">
        <f t="shared" si="7"/>
        <v>0</v>
      </c>
      <c r="AG41" s="8">
        <f t="shared" si="25"/>
        <v>0.70401046207497819</v>
      </c>
      <c r="AH41" s="8">
        <f t="shared" si="26"/>
        <v>1.3540235648032088</v>
      </c>
      <c r="AI41" s="8">
        <f t="shared" si="27"/>
        <v>0.70402829028290281</v>
      </c>
      <c r="AJ41" s="8">
        <f t="shared" si="28"/>
        <v>1.3539094650205763</v>
      </c>
      <c r="AK41" s="8">
        <f>'30.06.2017'!O41+'30.06.2017'!Q41</f>
        <v>4.2740178956779866</v>
      </c>
    </row>
    <row r="42" spans="1:37" x14ac:dyDescent="0.25">
      <c r="A42" s="54" t="s">
        <v>80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4">
        <v>0.96299999999999997</v>
      </c>
      <c r="K42" s="4">
        <v>0.90300000000000002</v>
      </c>
      <c r="L42" s="4">
        <v>1.052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8">
        <f t="shared" si="25"/>
        <v>0.79768577372009708</v>
      </c>
      <c r="AH42" s="8">
        <f t="shared" si="26"/>
        <v>0.90181023221093604</v>
      </c>
      <c r="AI42" s="8">
        <f t="shared" si="27"/>
        <v>0.95315272684254126</v>
      </c>
      <c r="AJ42" s="8">
        <f t="shared" si="28"/>
        <v>1.0535346012832263</v>
      </c>
      <c r="AK42" s="8">
        <f>'30.06.2017'!O42+'30.06.2017'!Q42</f>
        <v>2.7530000000000001</v>
      </c>
    </row>
    <row r="43" spans="1:37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4">
        <v>1.01</v>
      </c>
      <c r="K43" s="4">
        <v>1.18</v>
      </c>
      <c r="L43" s="4">
        <v>1.18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8">
        <f t="shared" si="25"/>
        <v>1.0076549220165065</v>
      </c>
      <c r="AH43" s="8">
        <f t="shared" si="26"/>
        <v>1.1770239741039215</v>
      </c>
      <c r="AI43" s="8">
        <f t="shared" si="27"/>
        <v>1.0085282298863867</v>
      </c>
      <c r="AJ43" s="8">
        <f t="shared" si="28"/>
        <v>1.1675336016402156</v>
      </c>
      <c r="AK43" s="8">
        <f>'30.06.2017'!O43+'30.06.2017'!Q43</f>
        <v>3.1559999999999997</v>
      </c>
    </row>
    <row r="44" spans="1:37" x14ac:dyDescent="0.25">
      <c r="A44" s="54" t="s">
        <v>111</v>
      </c>
      <c r="B44" s="4">
        <v>25.544</v>
      </c>
      <c r="C44" s="4">
        <v>8.86</v>
      </c>
      <c r="D44" s="4">
        <v>0</v>
      </c>
      <c r="E44" s="4">
        <v>24.933</v>
      </c>
      <c r="F44" s="4">
        <v>10.736000000000001</v>
      </c>
      <c r="G44" s="4">
        <v>0</v>
      </c>
      <c r="H44" s="4"/>
      <c r="I44" s="4">
        <v>0.77</v>
      </c>
      <c r="J44" s="4">
        <v>0.77</v>
      </c>
      <c r="K44" s="4">
        <v>0.95</v>
      </c>
      <c r="L44" s="4">
        <v>0.95</v>
      </c>
      <c r="M44" s="4">
        <v>0.92</v>
      </c>
      <c r="N44" s="4">
        <v>0.92</v>
      </c>
      <c r="O44" s="4">
        <v>1.1399999999999999</v>
      </c>
      <c r="P44" s="4">
        <v>1.1399999999999999</v>
      </c>
      <c r="Q44" s="4">
        <v>19.747</v>
      </c>
      <c r="R44" s="4">
        <v>6.851</v>
      </c>
      <c r="S44" s="4">
        <v>0</v>
      </c>
      <c r="T44" s="4">
        <v>23.736000000000001</v>
      </c>
      <c r="U44" s="4">
        <v>10.506</v>
      </c>
      <c r="V44" s="4">
        <v>0</v>
      </c>
      <c r="W44" s="4"/>
      <c r="X44" s="4"/>
      <c r="Y44" s="4"/>
      <c r="Z44" s="4"/>
      <c r="AA44" s="4"/>
      <c r="AB44" s="4"/>
      <c r="AC44" s="4">
        <f t="shared" ref="AC44" si="29">W44/B44</f>
        <v>0</v>
      </c>
      <c r="AD44" s="4">
        <f t="shared" ref="AD44" si="30">Z44/E44</f>
        <v>0</v>
      </c>
      <c r="AE44" s="4">
        <f t="shared" ref="AE44" si="31">(X44+Y44)/(C44+D44)</f>
        <v>0</v>
      </c>
      <c r="AF44" s="4">
        <f t="shared" ref="AF44" si="32">(AA44+AB44)/(F44+G44)</f>
        <v>0</v>
      </c>
      <c r="AG44" s="8">
        <f t="shared" ref="AG44" si="33">(Q44+W44)/B44</f>
        <v>0.7730582524271844</v>
      </c>
      <c r="AH44" s="8">
        <f t="shared" ref="AH44" si="34">(T44+Z44)/E44</f>
        <v>0.9519913367825773</v>
      </c>
      <c r="AI44" s="8">
        <f t="shared" ref="AI44" si="35">(R44+X44)/C44</f>
        <v>0.77325056433408579</v>
      </c>
      <c r="AJ44" s="8">
        <f t="shared" ref="AJ44" si="36">(U44+V44+AA44+AB44)/(F44+G44)</f>
        <v>0.97857675111773468</v>
      </c>
      <c r="AK44" s="8">
        <f>'30.06.2017'!O44+'30.06.2017'!Q44</f>
        <v>3.3540000000000001</v>
      </c>
    </row>
    <row r="45" spans="1:37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10.736000000000001</v>
      </c>
      <c r="G45" s="4">
        <v>0</v>
      </c>
      <c r="H45" s="4"/>
      <c r="I45" s="4">
        <v>0.77</v>
      </c>
      <c r="J45" s="4">
        <v>0.77</v>
      </c>
      <c r="K45" s="4">
        <v>0.95</v>
      </c>
      <c r="L45" s="4">
        <v>0.95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 s="4">
        <f t="shared" si="4"/>
        <v>0</v>
      </c>
      <c r="AD45" s="4">
        <f t="shared" si="5"/>
        <v>0</v>
      </c>
      <c r="AE45" s="4">
        <f t="shared" si="6"/>
        <v>0</v>
      </c>
      <c r="AF45" s="4">
        <f t="shared" si="7"/>
        <v>0</v>
      </c>
      <c r="AG45" s="8">
        <f t="shared" si="25"/>
        <v>0.7730582524271844</v>
      </c>
      <c r="AH45" s="8">
        <f t="shared" si="26"/>
        <v>0.9519913367825773</v>
      </c>
      <c r="AI45" s="8">
        <f t="shared" si="27"/>
        <v>0.77325056433408579</v>
      </c>
      <c r="AJ45" s="8">
        <f t="shared" si="28"/>
        <v>0.97857675111773468</v>
      </c>
      <c r="AK45" s="8">
        <f>'30.06.2017'!O45+'30.06.2017'!Q45</f>
        <v>2.8319999999999999</v>
      </c>
    </row>
    <row r="46" spans="1:37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4">
        <v>0.93</v>
      </c>
      <c r="K46" s="4">
        <v>1.65</v>
      </c>
      <c r="L46" s="4">
        <v>1.65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3">
        <v>7.0170000000000003</v>
      </c>
      <c r="X46" s="4">
        <v>6.7000000000000004E-2</v>
      </c>
      <c r="Y46" s="4">
        <v>3.0000000000000001E-3</v>
      </c>
      <c r="Z46" s="4">
        <v>2.6960000000000002</v>
      </c>
      <c r="AA46" s="4">
        <v>0.315</v>
      </c>
      <c r="AB46" s="4">
        <v>0</v>
      </c>
      <c r="AC46" s="4">
        <f t="shared" si="4"/>
        <v>1.1428338762214985</v>
      </c>
      <c r="AD46" s="4">
        <f t="shared" si="5"/>
        <v>1.1399577167019028</v>
      </c>
      <c r="AE46" s="4">
        <f t="shared" si="6"/>
        <v>5.1736881005173693E-2</v>
      </c>
      <c r="AF46" s="4">
        <f t="shared" si="7"/>
        <v>6.0287081339712924E-2</v>
      </c>
      <c r="AG46" s="8">
        <f t="shared" si="25"/>
        <v>2.0729641693811081</v>
      </c>
      <c r="AH46" s="8">
        <f t="shared" si="26"/>
        <v>2.7898520084566596</v>
      </c>
      <c r="AI46" s="8">
        <f t="shared" si="27"/>
        <v>0.98036253776435045</v>
      </c>
      <c r="AJ46" s="8">
        <f t="shared" si="28"/>
        <v>1.7102392344497608</v>
      </c>
      <c r="AK46" s="8">
        <f>'30.06.2017'!O46+'30.06.2017'!Q46</f>
        <v>5.34</v>
      </c>
    </row>
    <row r="47" spans="1:37" x14ac:dyDescent="0.25">
      <c r="A47" s="54" t="s">
        <v>70</v>
      </c>
      <c r="B47" s="4">
        <v>274.10300000000001</v>
      </c>
      <c r="C47" s="4">
        <v>56.46</v>
      </c>
      <c r="D47" s="4">
        <v>0</v>
      </c>
      <c r="E47" s="4">
        <v>267.08100000000002</v>
      </c>
      <c r="F47" s="4">
        <v>65.215000000000003</v>
      </c>
      <c r="G47" s="4">
        <v>0</v>
      </c>
      <c r="H47" s="4"/>
      <c r="I47" s="4">
        <v>1.25</v>
      </c>
      <c r="J47" s="4">
        <v>1.47</v>
      </c>
      <c r="K47" s="4">
        <v>1.95</v>
      </c>
      <c r="L47" s="4">
        <v>2.2000000000000002</v>
      </c>
      <c r="M47" s="4">
        <v>1.5</v>
      </c>
      <c r="N47" s="4">
        <v>1.76</v>
      </c>
      <c r="O47" s="4">
        <v>2.34</v>
      </c>
      <c r="P47" s="4">
        <v>2.64</v>
      </c>
      <c r="Q47" s="4">
        <v>343.35399999999998</v>
      </c>
      <c r="R47" s="4">
        <v>92.013000000000005</v>
      </c>
      <c r="S47" s="4">
        <v>0</v>
      </c>
      <c r="T47" s="4">
        <v>495.00299999999999</v>
      </c>
      <c r="U47" s="4">
        <v>120.42400000000001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f t="shared" si="4"/>
        <v>0</v>
      </c>
      <c r="AD47" s="4">
        <f t="shared" si="5"/>
        <v>0</v>
      </c>
      <c r="AE47" s="4">
        <f t="shared" si="6"/>
        <v>0</v>
      </c>
      <c r="AF47" s="4">
        <f t="shared" si="7"/>
        <v>0</v>
      </c>
      <c r="AG47" s="8">
        <f t="shared" si="25"/>
        <v>1.2526459031823802</v>
      </c>
      <c r="AH47" s="8">
        <f t="shared" si="26"/>
        <v>1.8533815584036302</v>
      </c>
      <c r="AI47" s="8">
        <f t="shared" si="27"/>
        <v>1.629702444208289</v>
      </c>
      <c r="AJ47" s="8">
        <f t="shared" si="28"/>
        <v>1.8465690408648316</v>
      </c>
      <c r="AK47" s="8">
        <f>'30.06.2017'!O47+'30.06.2017'!Q47</f>
        <v>3.84</v>
      </c>
    </row>
    <row r="48" spans="1:37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4">
        <v>0.77</v>
      </c>
      <c r="K48" s="4">
        <v>0.99</v>
      </c>
      <c r="L48" s="4">
        <v>0.99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f t="shared" si="4"/>
        <v>0</v>
      </c>
      <c r="AD48" s="4">
        <f t="shared" si="5"/>
        <v>0</v>
      </c>
      <c r="AE48" s="4">
        <f t="shared" si="6"/>
        <v>0</v>
      </c>
      <c r="AF48" s="4">
        <f t="shared" si="7"/>
        <v>0</v>
      </c>
      <c r="AG48" s="8">
        <f t="shared" si="25"/>
        <v>0.75755637294098832</v>
      </c>
      <c r="AH48" s="8">
        <f t="shared" si="26"/>
        <v>0.97603269856618735</v>
      </c>
      <c r="AI48" s="8">
        <f t="shared" si="27"/>
        <v>0.76044728434504794</v>
      </c>
      <c r="AJ48" s="8">
        <f t="shared" si="28"/>
        <v>1.2926315444776151</v>
      </c>
      <c r="AK48" s="8">
        <f>'30.06.2017'!O48+'30.06.2017'!Q48</f>
        <v>2.2200000000000002</v>
      </c>
    </row>
    <row r="49" spans="1:37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4">
        <v>0.77</v>
      </c>
      <c r="K49" s="4">
        <v>0.99</v>
      </c>
      <c r="L49" s="4">
        <v>0.99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f t="shared" ref="AC49" si="37">W49/B49</f>
        <v>0</v>
      </c>
      <c r="AD49" s="4">
        <f t="shared" ref="AD49" si="38">Z49/E49</f>
        <v>0</v>
      </c>
      <c r="AE49" s="4">
        <f t="shared" ref="AE49" si="39">(X49+Y49)/(C49+D49)</f>
        <v>0</v>
      </c>
      <c r="AF49" s="4">
        <f t="shared" ref="AF49" si="40">(AA49+AB49)/(F49+G49)</f>
        <v>0</v>
      </c>
      <c r="AG49" s="8">
        <f t="shared" ref="AG49" si="41">(Q49+W49)/B49</f>
        <v>0.75755637294098832</v>
      </c>
      <c r="AH49" s="8">
        <f t="shared" ref="AH49" si="42">(T49+Z49)/E49</f>
        <v>0.97603269856618735</v>
      </c>
      <c r="AI49" s="8">
        <f t="shared" ref="AI49" si="43">(R49+X49)/C49</f>
        <v>0.76044728434504794</v>
      </c>
      <c r="AJ49" s="8">
        <f t="shared" ref="AJ49" si="44">(U49+V49+AA49+AB49)/(F49+G49)</f>
        <v>1.2926315444776151</v>
      </c>
      <c r="AK49" s="8">
        <f>'30.06.2017'!O49+'30.06.2017'!Q49</f>
        <v>2.6160000000000001</v>
      </c>
    </row>
    <row r="50" spans="1:37" x14ac:dyDescent="0.25">
      <c r="A50" s="54" t="s">
        <v>88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4">
        <v>0.77</v>
      </c>
      <c r="K50" s="4">
        <v>0.99</v>
      </c>
      <c r="L50" s="4">
        <v>0.99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f t="shared" ref="AC50" si="45">W50/B50</f>
        <v>0</v>
      </c>
      <c r="AD50" s="4">
        <f t="shared" ref="AD50" si="46">Z50/E50</f>
        <v>0</v>
      </c>
      <c r="AE50" s="4">
        <f t="shared" ref="AE50" si="47">(X50+Y50)/(C50+D50)</f>
        <v>0</v>
      </c>
      <c r="AF50" s="4">
        <f t="shared" ref="AF50" si="48">(AA50+AB50)/(F50+G50)</f>
        <v>0</v>
      </c>
      <c r="AG50" s="8">
        <f t="shared" ref="AG50" si="49">(Q50+W50)/B50</f>
        <v>0.75755637294098832</v>
      </c>
      <c r="AH50" s="8">
        <f t="shared" ref="AH50" si="50">(T50+Z50)/E50</f>
        <v>0.97603269856618735</v>
      </c>
      <c r="AI50" s="8">
        <f t="shared" ref="AI50" si="51">(R50+X50)/C50</f>
        <v>0.76044728434504794</v>
      </c>
      <c r="AJ50" s="8">
        <f t="shared" ref="AJ50" si="52">(U50+V50+AA50+AB50)/(F50+G50)</f>
        <v>1.2926315444776151</v>
      </c>
      <c r="AK50" s="8">
        <f>'30.06.2017'!O50+'30.06.2017'!Q50</f>
        <v>2.7359999999999998</v>
      </c>
    </row>
    <row r="52" spans="1:37" x14ac:dyDescent="0.25">
      <c r="A52" s="11" t="s">
        <v>45</v>
      </c>
    </row>
    <row r="53" spans="1:37" x14ac:dyDescent="0.25">
      <c r="A53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D5" sqref="BD5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20" hidden="1" customWidth="1"/>
    <col min="36" max="36" width="21.85546875" hidden="1" customWidth="1"/>
    <col min="37" max="40" width="9.140625" hidden="1" customWidth="1"/>
    <col min="41" max="41" width="23" customWidth="1"/>
  </cols>
  <sheetData>
    <row r="1" spans="1:41" ht="45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27" t="s">
        <v>58</v>
      </c>
      <c r="AL1" s="28"/>
      <c r="AM1" s="28"/>
      <c r="AN1" s="29"/>
      <c r="AO1" s="44" t="s">
        <v>64</v>
      </c>
    </row>
    <row r="2" spans="1:41" x14ac:dyDescent="0.25">
      <c r="A2" s="6"/>
      <c r="B2" s="91" t="s">
        <v>0</v>
      </c>
      <c r="C2" s="92"/>
      <c r="D2" s="93"/>
      <c r="E2" s="91" t="s">
        <v>4</v>
      </c>
      <c r="F2" s="92"/>
      <c r="G2" s="92"/>
      <c r="H2" s="37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94" t="s">
        <v>12</v>
      </c>
      <c r="AA2" s="95"/>
      <c r="AB2" s="96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53</v>
      </c>
      <c r="AJ2" s="38"/>
      <c r="AK2" s="27" t="s">
        <v>53</v>
      </c>
      <c r="AL2" s="29"/>
      <c r="AM2" s="27" t="s">
        <v>55</v>
      </c>
      <c r="AN2" s="29"/>
      <c r="AO2" s="43"/>
    </row>
    <row r="3" spans="1:41" ht="21" x14ac:dyDescent="0.35">
      <c r="A3" s="10">
        <f>'30.06.2017'!A3</f>
        <v>42916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0" t="s">
        <v>47</v>
      </c>
      <c r="AL3" s="30" t="s">
        <v>48</v>
      </c>
      <c r="AM3" s="30" t="s">
        <v>47</v>
      </c>
      <c r="AN3" s="30" t="s">
        <v>48</v>
      </c>
      <c r="AO3" s="43" t="s">
        <v>65</v>
      </c>
    </row>
    <row r="4" spans="1:41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AG4*1.2</f>
        <v>1.5966243871200145</v>
      </c>
      <c r="AJ4" s="8">
        <f>AH4*1.2</f>
        <v>2.6166226041577465</v>
      </c>
      <c r="AK4" s="8">
        <f t="shared" ref="AK4:AK28" si="0">(Q4+W4)/B4</f>
        <v>1.3378944945866438</v>
      </c>
      <c r="AL4" s="8">
        <f t="shared" ref="AL4:AL28" si="1">(T4+Z4)/E4</f>
        <v>2.1815022088343299</v>
      </c>
      <c r="AM4" s="8">
        <f t="shared" ref="AM4:AM28" si="2">(R4+X4)/C4</f>
        <v>2.0532136351808479</v>
      </c>
      <c r="AN4" s="8">
        <f t="shared" ref="AN4:AN28" si="3">(U4+V4+AA4+AB4)/(F4+G4)</f>
        <v>3.0793226931744515</v>
      </c>
      <c r="AO4" s="8">
        <f>'30.06.2017'!AK4+'30.06.2017'!AL4</f>
        <v>2.9987999999999997</v>
      </c>
    </row>
    <row r="5" spans="1:41" x14ac:dyDescent="0.25">
      <c r="A5" s="54" t="s">
        <v>83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8" si="4">W5/B5</f>
        <v>0</v>
      </c>
      <c r="AD5" s="4">
        <f t="shared" ref="AD5:AD48" si="5">Z5/E5</f>
        <v>0</v>
      </c>
      <c r="AE5" s="4">
        <f t="shared" ref="AE5:AE48" si="6">(X5+Y5)/(C5+D5)</f>
        <v>0</v>
      </c>
      <c r="AF5" s="4">
        <f t="shared" ref="AF5:AF48" si="7">(AA5+AB5)/(F5+G5)</f>
        <v>0</v>
      </c>
      <c r="AG5" s="4">
        <f t="shared" ref="AG5:AG48" si="8">I5+AC5</f>
        <v>0.9</v>
      </c>
      <c r="AH5" s="4">
        <f t="shared" ref="AH5:AH48" si="9">K5+AD5</f>
        <v>1.0900000000000001</v>
      </c>
      <c r="AI5" s="8">
        <f t="shared" ref="AI5:AJ48" si="10">AG5*1.2</f>
        <v>1.08</v>
      </c>
      <c r="AJ5" s="8">
        <f t="shared" si="10"/>
        <v>1.3080000000000001</v>
      </c>
      <c r="AK5" s="8">
        <f t="shared" si="0"/>
        <v>0.83448706250065552</v>
      </c>
      <c r="AL5" s="8">
        <f t="shared" si="1"/>
        <v>1.0513394445204542</v>
      </c>
      <c r="AM5" s="8">
        <f t="shared" si="2"/>
        <v>0.77812921961415382</v>
      </c>
      <c r="AN5" s="8">
        <f t="shared" si="3"/>
        <v>1.2934140769794407</v>
      </c>
      <c r="AO5" s="8">
        <f>'30.06.2017'!AK5+'30.06.2017'!AL5</f>
        <v>3.2237584910384962</v>
      </c>
    </row>
    <row r="6" spans="1:41" s="36" customFormat="1" x14ac:dyDescent="0.25">
      <c r="A6" s="54" t="s">
        <v>79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 t="shared" si="10"/>
        <v>1.0879850019084398</v>
      </c>
      <c r="AJ6" s="8">
        <f t="shared" si="10"/>
        <v>0.86986213896834907</v>
      </c>
      <c r="AK6" s="35">
        <f t="shared" si="0"/>
        <v>0.90567816969397608</v>
      </c>
      <c r="AL6" s="35">
        <f t="shared" si="1"/>
        <v>0.72390883085724844</v>
      </c>
      <c r="AM6" s="35"/>
      <c r="AN6" s="35"/>
      <c r="AO6" s="8">
        <f>'30.06.2017'!AK6+'30.06.2017'!AL6</f>
        <v>1.7897537421676106</v>
      </c>
    </row>
    <row r="7" spans="1:41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 t="shared" ref="M7:P8" si="11">I7*1.2</f>
        <v>0.95910406086235145</v>
      </c>
      <c r="N7" s="8">
        <f t="shared" si="11"/>
        <v>0.96185727023546108</v>
      </c>
      <c r="O7" s="8">
        <f t="shared" si="11"/>
        <v>1.3192409751053764</v>
      </c>
      <c r="P7" s="8">
        <f t="shared" si="11"/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 t="shared" si="10"/>
        <v>0.95910406086235145</v>
      </c>
      <c r="AJ7" s="8">
        <f t="shared" si="10"/>
        <v>1.3192409751053764</v>
      </c>
      <c r="AK7" s="8">
        <f t="shared" si="0"/>
        <v>0.79925338405195956</v>
      </c>
      <c r="AL7" s="8">
        <f t="shared" si="1"/>
        <v>1.0993674792544803</v>
      </c>
      <c r="AM7" s="8">
        <f t="shared" si="2"/>
        <v>0.80154772519621764</v>
      </c>
      <c r="AN7" s="8">
        <f t="shared" si="3"/>
        <v>1.6965011825839753</v>
      </c>
      <c r="AO7" s="8">
        <f>'30.06.2017'!AK7+'30.06.2017'!AL7</f>
        <v>2.612910876991716</v>
      </c>
    </row>
    <row r="8" spans="1:41" x14ac:dyDescent="0.25">
      <c r="A8" s="54" t="s">
        <v>112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R8/C8</f>
        <v>0.80154772519621764</v>
      </c>
      <c r="K8" s="7">
        <f>T8/E8</f>
        <v>1.0993674792544803</v>
      </c>
      <c r="L8" s="7">
        <f>U8/F8</f>
        <v>1.6965011825839753</v>
      </c>
      <c r="M8" s="8">
        <f t="shared" si="11"/>
        <v>0.95910406086235145</v>
      </c>
      <c r="N8" s="8">
        <f t="shared" si="11"/>
        <v>0.96185727023546108</v>
      </c>
      <c r="O8" s="8">
        <f t="shared" si="11"/>
        <v>1.3192409751053764</v>
      </c>
      <c r="P8" s="8">
        <f t="shared" si="11"/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 s="4">
        <f t="shared" ref="AC8" si="12">W8/B8</f>
        <v>0</v>
      </c>
      <c r="AD8" s="4">
        <f t="shared" ref="AD8" si="13">Z8/E8</f>
        <v>0</v>
      </c>
      <c r="AE8" s="4">
        <f t="shared" ref="AE8" si="14">(X8+Y8)/(C8+D8)</f>
        <v>0</v>
      </c>
      <c r="AF8" s="4">
        <f t="shared" ref="AF8" si="15">(AA8+AB8)/(F8+G8)</f>
        <v>0</v>
      </c>
      <c r="AG8" s="4">
        <f t="shared" ref="AG8" si="16">I8+AC8</f>
        <v>0.79925338405195956</v>
      </c>
      <c r="AH8" s="4">
        <f t="shared" ref="AH8" si="17">K8+AD8</f>
        <v>1.0993674792544803</v>
      </c>
      <c r="AI8" s="8">
        <f t="shared" ref="AI8" si="18">AG8*1.2</f>
        <v>0.95910406086235145</v>
      </c>
      <c r="AJ8" s="8">
        <f t="shared" ref="AJ8" si="19">AH8*1.2</f>
        <v>1.3192409751053764</v>
      </c>
      <c r="AK8" s="8">
        <f t="shared" ref="AK8" si="20">(Q8+W8)/B8</f>
        <v>0.79925338405195956</v>
      </c>
      <c r="AL8" s="8">
        <f t="shared" ref="AL8" si="21">(T8+Z8)/E8</f>
        <v>1.0993674792544803</v>
      </c>
      <c r="AM8" s="8">
        <f t="shared" ref="AM8" si="22">(R8+X8)/C8</f>
        <v>0.80154772519621764</v>
      </c>
      <c r="AN8" s="8">
        <f t="shared" ref="AN8" si="23">(U8+V8+AA8+AB8)/(F8+G8)</f>
        <v>1.6965011825839753</v>
      </c>
      <c r="AO8" s="8">
        <f>'30.06.2017'!AK8+'30.06.2017'!AL8</f>
        <v>3.3452570056044832</v>
      </c>
    </row>
    <row r="9" spans="1:41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4">
        <v>1.05</v>
      </c>
      <c r="K9" s="4">
        <v>1.3</v>
      </c>
      <c r="L9" s="4">
        <v>1.56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4">
        <f t="shared" si="8"/>
        <v>0.88</v>
      </c>
      <c r="AH9" s="4">
        <f t="shared" si="9"/>
        <v>1.3</v>
      </c>
      <c r="AI9" s="8">
        <f t="shared" si="10"/>
        <v>1.056</v>
      </c>
      <c r="AJ9" s="8">
        <f t="shared" si="10"/>
        <v>1.56</v>
      </c>
      <c r="AK9" s="8">
        <f t="shared" si="0"/>
        <v>0.88003251834997398</v>
      </c>
      <c r="AL9" s="8">
        <f t="shared" si="1"/>
        <v>1.2995790594155217</v>
      </c>
      <c r="AM9" s="8">
        <f t="shared" si="2"/>
        <v>1.0519376194565246</v>
      </c>
      <c r="AN9" s="8">
        <f t="shared" si="3"/>
        <v>1.5630771489392941</v>
      </c>
      <c r="AO9" s="8">
        <f>'30.06.2017'!AK9+'30.06.2017'!AL9</f>
        <v>3.6</v>
      </c>
    </row>
    <row r="10" spans="1:41" s="36" customFormat="1" x14ac:dyDescent="0.25">
      <c r="A10" s="54" t="s">
        <v>84</v>
      </c>
      <c r="B10" s="34">
        <v>12.874000000000001</v>
      </c>
      <c r="C10" s="34">
        <v>3.2320000000000002</v>
      </c>
      <c r="D10" s="34">
        <v>0</v>
      </c>
      <c r="E10" s="34">
        <v>12.874000000000001</v>
      </c>
      <c r="F10" s="34">
        <v>3.2320000000000002</v>
      </c>
      <c r="G10" s="34">
        <v>0</v>
      </c>
      <c r="H10" s="34">
        <v>44.454999999999998</v>
      </c>
      <c r="I10" s="34">
        <v>0.95</v>
      </c>
      <c r="J10" s="34">
        <v>0.95</v>
      </c>
      <c r="K10" s="34">
        <v>1.1299999999999999</v>
      </c>
      <c r="L10" s="34">
        <v>1.1299999999999999</v>
      </c>
      <c r="M10" s="34">
        <v>1.1399999999999999</v>
      </c>
      <c r="N10" s="34">
        <v>1.1399999999999999</v>
      </c>
      <c r="O10" s="34">
        <v>1.36</v>
      </c>
      <c r="P10" s="34">
        <v>1.36</v>
      </c>
      <c r="Q10" s="34">
        <v>9.3949999999999996</v>
      </c>
      <c r="R10" s="34">
        <v>2.911</v>
      </c>
      <c r="S10" s="34">
        <v>0</v>
      </c>
      <c r="T10" s="34">
        <v>15.593999999999999</v>
      </c>
      <c r="U10" s="34">
        <v>3.556</v>
      </c>
      <c r="V10" s="34">
        <v>9.2550000000000008</v>
      </c>
      <c r="W10" s="34"/>
      <c r="X10" s="34"/>
      <c r="Y10" s="34"/>
      <c r="Z10" s="34"/>
      <c r="AA10" s="34"/>
      <c r="AB10" s="34"/>
      <c r="AC10" s="34">
        <f t="shared" si="4"/>
        <v>0</v>
      </c>
      <c r="AD10" s="34">
        <f t="shared" si="5"/>
        <v>0</v>
      </c>
      <c r="AE10" s="34">
        <f t="shared" si="6"/>
        <v>0</v>
      </c>
      <c r="AF10" s="34">
        <f t="shared" si="7"/>
        <v>0</v>
      </c>
      <c r="AG10" s="4">
        <f t="shared" si="8"/>
        <v>0.95</v>
      </c>
      <c r="AH10" s="4">
        <f t="shared" si="9"/>
        <v>1.1299999999999999</v>
      </c>
      <c r="AI10" s="8">
        <f t="shared" si="10"/>
        <v>1.1399999999999999</v>
      </c>
      <c r="AJ10" s="8">
        <f t="shared" si="10"/>
        <v>1.3559999999999999</v>
      </c>
      <c r="AK10" s="35">
        <f t="shared" si="0"/>
        <v>0.72976541867329492</v>
      </c>
      <c r="AL10" s="35">
        <f t="shared" si="1"/>
        <v>1.2112785459064781</v>
      </c>
      <c r="AM10" s="35">
        <f t="shared" si="2"/>
        <v>0.90068069306930687</v>
      </c>
      <c r="AN10" s="35">
        <f t="shared" si="3"/>
        <v>3.9637995049504946</v>
      </c>
      <c r="AO10" s="8">
        <f>'30.06.2017'!AK10+'30.06.2017'!AL10</f>
        <v>2.4935999999999998</v>
      </c>
    </row>
    <row r="11" spans="1:41" x14ac:dyDescent="0.25">
      <c r="A11" s="54" t="s">
        <v>86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4">
        <v>0.71</v>
      </c>
      <c r="K11" s="4">
        <v>0.8</v>
      </c>
      <c r="L11" s="4">
        <v>0.84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1.0967769959169489E-2</v>
      </c>
      <c r="AD11" s="4">
        <f t="shared" si="5"/>
        <v>0</v>
      </c>
      <c r="AE11" s="4">
        <f t="shared" si="6"/>
        <v>0.10334020974245813</v>
      </c>
      <c r="AF11" s="4">
        <f t="shared" si="7"/>
        <v>0</v>
      </c>
      <c r="AG11" s="4">
        <f t="shared" si="8"/>
        <v>0.62096776995916947</v>
      </c>
      <c r="AH11" s="4">
        <f t="shared" si="9"/>
        <v>0.8</v>
      </c>
      <c r="AI11" s="8">
        <f t="shared" si="10"/>
        <v>0.74516132395100332</v>
      </c>
      <c r="AJ11" s="8">
        <f t="shared" si="10"/>
        <v>0.96</v>
      </c>
      <c r="AK11" s="8">
        <f t="shared" si="0"/>
        <v>0.61889388411085056</v>
      </c>
      <c r="AL11" s="8">
        <f t="shared" si="1"/>
        <v>0.79558602983379723</v>
      </c>
      <c r="AM11" s="8">
        <f t="shared" si="2"/>
        <v>0.81573140314685566</v>
      </c>
      <c r="AN11" s="8">
        <f t="shared" si="3"/>
        <v>0.84199271802577591</v>
      </c>
      <c r="AO11" s="8">
        <f>'30.06.2017'!AK11+'30.06.2017'!AL11</f>
        <v>2.3340000000000001</v>
      </c>
    </row>
    <row r="12" spans="1:41" x14ac:dyDescent="0.25">
      <c r="A12" s="54" t="s">
        <v>85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4">
        <v>0.98</v>
      </c>
      <c r="K12" s="4">
        <v>1.3</v>
      </c>
      <c r="L12" s="4">
        <v>1.3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40.485999999999997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4">
        <f t="shared" si="8"/>
        <v>0.98</v>
      </c>
      <c r="AH12" s="4">
        <f t="shared" si="9"/>
        <v>1.3</v>
      </c>
      <c r="AI12" s="8">
        <f t="shared" si="10"/>
        <v>1.1759999999999999</v>
      </c>
      <c r="AJ12" s="8">
        <f t="shared" si="10"/>
        <v>1.56</v>
      </c>
      <c r="AK12" s="8">
        <f t="shared" si="0"/>
        <v>0.97989817704056492</v>
      </c>
      <c r="AL12" s="8">
        <f t="shared" si="1"/>
        <v>1.299988393108823</v>
      </c>
      <c r="AM12" s="8">
        <f t="shared" si="2"/>
        <v>0.98074142916150364</v>
      </c>
      <c r="AN12" s="8">
        <f t="shared" si="3"/>
        <v>1.7523994811932551</v>
      </c>
      <c r="AO12" s="8">
        <f>'30.06.2017'!AK12+'30.06.2017'!AL12</f>
        <v>3.2039999999999997</v>
      </c>
    </row>
    <row r="13" spans="1:41" s="36" customFormat="1" x14ac:dyDescent="0.25">
      <c r="A13" s="54" t="s">
        <v>20</v>
      </c>
      <c r="B13" s="34">
        <v>36.872999999999998</v>
      </c>
      <c r="C13" s="34">
        <v>11.788</v>
      </c>
      <c r="D13" s="34">
        <v>0</v>
      </c>
      <c r="E13" s="34">
        <v>36.313000000000002</v>
      </c>
      <c r="F13" s="34">
        <v>7.87</v>
      </c>
      <c r="G13" s="34">
        <v>0</v>
      </c>
      <c r="H13" s="34"/>
      <c r="I13" s="34">
        <v>0.8</v>
      </c>
      <c r="J13" s="34">
        <v>0.8</v>
      </c>
      <c r="K13" s="34">
        <v>1.6</v>
      </c>
      <c r="L13" s="34">
        <v>1.6</v>
      </c>
      <c r="M13" s="34">
        <v>0.96</v>
      </c>
      <c r="N13" s="34">
        <v>0.96</v>
      </c>
      <c r="O13" s="34">
        <v>1.92</v>
      </c>
      <c r="P13" s="34">
        <v>1.92</v>
      </c>
      <c r="Q13" s="34">
        <v>25.811</v>
      </c>
      <c r="R13" s="34">
        <v>8.2520000000000007</v>
      </c>
      <c r="S13" s="34">
        <v>0</v>
      </c>
      <c r="T13" s="34">
        <v>53.38</v>
      </c>
      <c r="U13" s="34">
        <v>11.569000000000001</v>
      </c>
      <c r="V13" s="34"/>
      <c r="W13" s="34"/>
      <c r="X13" s="34"/>
      <c r="Y13" s="34"/>
      <c r="Z13" s="34"/>
      <c r="AA13" s="34"/>
      <c r="AB13" s="34"/>
      <c r="AC13" s="34">
        <f t="shared" si="4"/>
        <v>0</v>
      </c>
      <c r="AD13" s="34">
        <f t="shared" si="5"/>
        <v>0</v>
      </c>
      <c r="AE13" s="34">
        <f t="shared" si="6"/>
        <v>0</v>
      </c>
      <c r="AF13" s="34">
        <f t="shared" si="7"/>
        <v>0</v>
      </c>
      <c r="AG13" s="4">
        <f t="shared" si="8"/>
        <v>0.8</v>
      </c>
      <c r="AH13" s="4">
        <f t="shared" si="9"/>
        <v>1.6</v>
      </c>
      <c r="AI13" s="8">
        <f t="shared" si="10"/>
        <v>0.96</v>
      </c>
      <c r="AJ13" s="8">
        <f t="shared" si="10"/>
        <v>1.92</v>
      </c>
      <c r="AK13" s="35">
        <f t="shared" si="0"/>
        <v>0.69999728798850114</v>
      </c>
      <c r="AL13" s="35">
        <f t="shared" si="1"/>
        <v>1.4699969707818137</v>
      </c>
      <c r="AM13" s="35">
        <f t="shared" si="2"/>
        <v>0.70003393281303028</v>
      </c>
      <c r="AN13" s="35">
        <f t="shared" si="3"/>
        <v>1.470012706480305</v>
      </c>
      <c r="AO13" s="8">
        <f>'30.06.2017'!AK13+'30.06.2017'!AL13</f>
        <v>3.1512000000000002</v>
      </c>
    </row>
    <row r="14" spans="1:41" x14ac:dyDescent="0.25">
      <c r="A14" s="54" t="s">
        <v>50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4">
        <v>1.21</v>
      </c>
      <c r="K14" s="4">
        <v>1.3</v>
      </c>
      <c r="L14" s="4">
        <v>1.33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 s="4">
        <f t="shared" si="4"/>
        <v>0</v>
      </c>
      <c r="AD14" s="4">
        <f t="shared" si="5"/>
        <v>0</v>
      </c>
      <c r="AE14" s="4">
        <f t="shared" si="6"/>
        <v>0</v>
      </c>
      <c r="AF14" s="4">
        <f t="shared" si="7"/>
        <v>0</v>
      </c>
      <c r="AG14" s="4">
        <f t="shared" si="8"/>
        <v>1.1499999999999999</v>
      </c>
      <c r="AH14" s="4">
        <f t="shared" si="9"/>
        <v>1.3</v>
      </c>
      <c r="AI14" s="8">
        <f t="shared" si="10"/>
        <v>1.38</v>
      </c>
      <c r="AJ14" s="8">
        <f t="shared" si="10"/>
        <v>1.56</v>
      </c>
      <c r="AK14" s="8">
        <f t="shared" si="0"/>
        <v>1.1520338946782789</v>
      </c>
      <c r="AL14" s="8">
        <f t="shared" si="1"/>
        <v>1.3016703656114941</v>
      </c>
      <c r="AM14" s="8">
        <f t="shared" si="2"/>
        <v>1.2099607267705321</v>
      </c>
      <c r="AN14" s="8">
        <f t="shared" si="3"/>
        <v>1.3286790266512165</v>
      </c>
      <c r="AO14" s="8">
        <f>'30.06.2017'!AK14+'30.06.2017'!AL14</f>
        <v>3.51</v>
      </c>
    </row>
    <row r="15" spans="1:41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/>
      <c r="AJ15" s="8"/>
      <c r="AK15" s="8"/>
      <c r="AL15" s="8"/>
      <c r="AM15" s="8"/>
      <c r="AN15" s="8"/>
      <c r="AO15" s="8">
        <f>'30.06.2017'!AK15+'30.06.2017'!AL15</f>
        <v>4.2780000000000005</v>
      </c>
    </row>
    <row r="16" spans="1:41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4">
        <v>0.88</v>
      </c>
      <c r="K16" s="4">
        <v>0.91</v>
      </c>
      <c r="L16" s="4">
        <v>0.91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 s="4">
        <f t="shared" si="4"/>
        <v>0.11849604637715984</v>
      </c>
      <c r="AD16" s="4">
        <f t="shared" si="5"/>
        <v>0.11882713454940048</v>
      </c>
      <c r="AE16" s="4">
        <f t="shared" si="6"/>
        <v>7.8722718617255022E-2</v>
      </c>
      <c r="AF16" s="4">
        <f t="shared" si="7"/>
        <v>6.5533099571828804E-2</v>
      </c>
      <c r="AG16" s="4">
        <f t="shared" si="8"/>
        <v>0.99849604637715983</v>
      </c>
      <c r="AH16" s="4">
        <f t="shared" si="9"/>
        <v>1.0288271345494004</v>
      </c>
      <c r="AI16" s="8">
        <f t="shared" si="10"/>
        <v>1.1981952556525917</v>
      </c>
      <c r="AJ16" s="8">
        <f t="shared" si="10"/>
        <v>1.2345925614592805</v>
      </c>
      <c r="AK16" s="8">
        <f t="shared" si="0"/>
        <v>0.99849814896860367</v>
      </c>
      <c r="AL16" s="8">
        <f t="shared" si="1"/>
        <v>1.0288065780725819</v>
      </c>
      <c r="AM16" s="8">
        <f t="shared" si="2"/>
        <v>0.95872857770616671</v>
      </c>
      <c r="AN16" s="8">
        <f t="shared" si="3"/>
        <v>0.97554666713653904</v>
      </c>
      <c r="AO16" s="8">
        <f>'30.06.2017'!AK16+'30.06.2017'!AL16</f>
        <v>2.9880000000000004</v>
      </c>
    </row>
    <row r="17" spans="1:41" s="36" customFormat="1" x14ac:dyDescent="0.25">
      <c r="A17" s="54" t="s">
        <v>22</v>
      </c>
      <c r="B17" s="34">
        <v>48.48</v>
      </c>
      <c r="C17" s="34">
        <v>6.8789999999999996</v>
      </c>
      <c r="D17" s="34">
        <v>7.4999999999999997E-2</v>
      </c>
      <c r="E17" s="34">
        <v>46.804000000000002</v>
      </c>
      <c r="F17" s="34">
        <v>4.7789999999999999</v>
      </c>
      <c r="G17" s="34"/>
      <c r="H17" s="34"/>
      <c r="I17" s="34">
        <v>1.1399999999999999</v>
      </c>
      <c r="J17" s="34">
        <v>1.68</v>
      </c>
      <c r="K17" s="34">
        <v>1.68</v>
      </c>
      <c r="L17" s="34">
        <v>2.71</v>
      </c>
      <c r="M17" s="34">
        <v>1.3680000000000001</v>
      </c>
      <c r="N17" s="34">
        <v>2.016</v>
      </c>
      <c r="O17" s="34">
        <v>2.016</v>
      </c>
      <c r="P17" s="34">
        <v>3.2519999999999998</v>
      </c>
      <c r="Q17" s="34">
        <v>55.267000000000003</v>
      </c>
      <c r="R17" s="34">
        <v>11.557</v>
      </c>
      <c r="S17" s="34">
        <v>0.126</v>
      </c>
      <c r="T17" s="34">
        <v>78.631</v>
      </c>
      <c r="U17" s="34">
        <v>12.951000000000001</v>
      </c>
      <c r="V17" s="34">
        <v>0</v>
      </c>
      <c r="W17" s="34">
        <v>7.694</v>
      </c>
      <c r="X17" s="34">
        <v>0.33</v>
      </c>
      <c r="Y17" s="34">
        <v>1.9E-2</v>
      </c>
      <c r="Z17" s="34">
        <v>0</v>
      </c>
      <c r="AA17" s="34">
        <v>0</v>
      </c>
      <c r="AB17" s="34">
        <v>0</v>
      </c>
      <c r="AC17" s="34">
        <f t="shared" si="4"/>
        <v>0.15870462046204623</v>
      </c>
      <c r="AD17" s="34">
        <f t="shared" si="5"/>
        <v>0</v>
      </c>
      <c r="AE17" s="34">
        <f t="shared" si="6"/>
        <v>5.0186942766752951E-2</v>
      </c>
      <c r="AF17" s="34">
        <f t="shared" si="7"/>
        <v>0</v>
      </c>
      <c r="AG17" s="4">
        <f t="shared" si="8"/>
        <v>1.298704620462046</v>
      </c>
      <c r="AH17" s="4">
        <f t="shared" si="9"/>
        <v>1.68</v>
      </c>
      <c r="AI17" s="8">
        <f t="shared" si="10"/>
        <v>1.5584455445544552</v>
      </c>
      <c r="AJ17" s="8">
        <f t="shared" si="10"/>
        <v>2.016</v>
      </c>
      <c r="AK17" s="35">
        <f t="shared" si="0"/>
        <v>1.2987004950495051</v>
      </c>
      <c r="AL17" s="35">
        <f t="shared" si="1"/>
        <v>1.6800059823946671</v>
      </c>
      <c r="AM17" s="35">
        <f t="shared" si="2"/>
        <v>1.7280127925570579</v>
      </c>
      <c r="AN17" s="35">
        <f t="shared" si="3"/>
        <v>2.7099811676082863</v>
      </c>
      <c r="AO17" s="8">
        <f>'30.06.2017'!AK17+'30.06.2017'!AL17</f>
        <v>3.9511447992231679</v>
      </c>
    </row>
    <row r="18" spans="1:41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4">
        <v>0.84</v>
      </c>
      <c r="K18" s="4">
        <v>1.03</v>
      </c>
      <c r="L18" s="4">
        <v>0.84</v>
      </c>
      <c r="M18" s="4">
        <f>I18*1.2</f>
        <v>1.236</v>
      </c>
      <c r="N18" s="4">
        <f>J18*1.2</f>
        <v>1.008</v>
      </c>
      <c r="O18" s="4">
        <f>K18*1.2</f>
        <v>1.236</v>
      </c>
      <c r="P18" s="4">
        <f>L18*1.2</f>
        <v>1.008</v>
      </c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/>
      <c r="AB18" s="4"/>
      <c r="AC18" s="4">
        <f t="shared" si="4"/>
        <v>6.9620980531868437E-2</v>
      </c>
      <c r="AD18" s="4">
        <f t="shared" si="5"/>
        <v>3.5452454816255349E-2</v>
      </c>
      <c r="AE18" s="4">
        <f t="shared" si="6"/>
        <v>6.6647452986526398E-2</v>
      </c>
      <c r="AF18" s="4">
        <f t="shared" si="7"/>
        <v>0</v>
      </c>
      <c r="AG18" s="4">
        <f t="shared" si="8"/>
        <v>1.0996209805318684</v>
      </c>
      <c r="AH18" s="4">
        <f t="shared" si="9"/>
        <v>1.0654524548162554</v>
      </c>
      <c r="AI18" s="8">
        <f t="shared" si="10"/>
        <v>1.319545176638242</v>
      </c>
      <c r="AJ18" s="8">
        <f t="shared" si="10"/>
        <v>1.2785429457795063</v>
      </c>
      <c r="AK18" s="8">
        <f t="shared" si="0"/>
        <v>0.51169926678465538</v>
      </c>
      <c r="AL18" s="8">
        <f t="shared" si="1"/>
        <v>1.0327977651216991</v>
      </c>
      <c r="AM18" s="8">
        <f t="shared" si="2"/>
        <v>0.87509244802366659</v>
      </c>
      <c r="AN18" s="8">
        <f t="shared" si="3"/>
        <v>0.79187448988845555</v>
      </c>
      <c r="AO18" s="8">
        <f>'30.06.2017'!AK18+'30.06.2017'!AL18</f>
        <v>3.8279999999999994</v>
      </c>
    </row>
    <row r="19" spans="1:41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4">
        <v>1.06</v>
      </c>
      <c r="K19" s="4">
        <v>1.64</v>
      </c>
      <c r="L19" s="4">
        <v>1.97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4"/>
        <v>0</v>
      </c>
      <c r="AD19" s="4">
        <f t="shared" si="5"/>
        <v>0</v>
      </c>
      <c r="AE19" s="4">
        <f t="shared" si="6"/>
        <v>0</v>
      </c>
      <c r="AF19" s="4">
        <f t="shared" si="7"/>
        <v>0</v>
      </c>
      <c r="AG19" s="4">
        <f t="shared" si="8"/>
        <v>0.88</v>
      </c>
      <c r="AH19" s="4">
        <f t="shared" si="9"/>
        <v>1.64</v>
      </c>
      <c r="AI19" s="8">
        <f t="shared" si="10"/>
        <v>1.056</v>
      </c>
      <c r="AJ19" s="8">
        <f t="shared" si="10"/>
        <v>1.9679999999999997</v>
      </c>
      <c r="AK19" s="8">
        <f t="shared" si="0"/>
        <v>0.87942701671976364</v>
      </c>
      <c r="AL19" s="8">
        <f t="shared" si="1"/>
        <v>1.639238711141366</v>
      </c>
      <c r="AM19" s="8">
        <f t="shared" si="2"/>
        <v>1.0438565051643804</v>
      </c>
      <c r="AN19" s="8">
        <f t="shared" si="3"/>
        <v>1.8885325850953669</v>
      </c>
      <c r="AO19" s="8">
        <f>'30.06.2017'!AK19+'30.06.2017'!AL19</f>
        <v>4.0329572876165276</v>
      </c>
    </row>
    <row r="20" spans="1:41" s="36" customFormat="1" x14ac:dyDescent="0.25">
      <c r="A20" s="54" t="s">
        <v>82</v>
      </c>
      <c r="B20" s="34">
        <v>41.515999999999998</v>
      </c>
      <c r="C20" s="34">
        <v>14.92</v>
      </c>
      <c r="D20" s="34">
        <v>0</v>
      </c>
      <c r="E20" s="34">
        <v>38.89</v>
      </c>
      <c r="F20" s="34">
        <v>13.564</v>
      </c>
      <c r="G20" s="34">
        <v>0</v>
      </c>
      <c r="H20" s="34"/>
      <c r="I20" s="34">
        <v>1</v>
      </c>
      <c r="J20" s="34">
        <v>1</v>
      </c>
      <c r="K20" s="34">
        <v>2.08</v>
      </c>
      <c r="L20" s="34">
        <v>2.08</v>
      </c>
      <c r="M20" s="34">
        <v>1.2</v>
      </c>
      <c r="N20" s="34">
        <v>1.2</v>
      </c>
      <c r="O20" s="34">
        <v>2.496</v>
      </c>
      <c r="P20" s="34">
        <v>2.496</v>
      </c>
      <c r="Q20" s="34">
        <v>40.279000000000003</v>
      </c>
      <c r="R20" s="34">
        <v>14.988</v>
      </c>
      <c r="S20" s="34">
        <v>0</v>
      </c>
      <c r="T20" s="34">
        <v>80.891000000000005</v>
      </c>
      <c r="U20" s="34">
        <v>28.213000000000001</v>
      </c>
      <c r="V20" s="34">
        <v>0</v>
      </c>
      <c r="W20" s="34">
        <v>4.5049999999999999</v>
      </c>
      <c r="X20" s="34">
        <v>1.718</v>
      </c>
      <c r="Y20" s="34">
        <v>0</v>
      </c>
      <c r="Z20" s="34">
        <v>6.2770000000000001</v>
      </c>
      <c r="AA20" s="34">
        <v>2.1869999999999998</v>
      </c>
      <c r="AB20" s="34">
        <v>0</v>
      </c>
      <c r="AC20" s="34">
        <f t="shared" si="4"/>
        <v>0.1085123807688602</v>
      </c>
      <c r="AD20" s="34">
        <f t="shared" si="5"/>
        <v>0.16140395988686038</v>
      </c>
      <c r="AE20" s="34">
        <f t="shared" si="6"/>
        <v>0.11514745308310992</v>
      </c>
      <c r="AF20" s="34">
        <f t="shared" si="7"/>
        <v>0.16123562370982009</v>
      </c>
      <c r="AG20" s="4">
        <f t="shared" si="8"/>
        <v>1.1085123807688602</v>
      </c>
      <c r="AH20" s="4">
        <f t="shared" si="9"/>
        <v>2.2414039598868603</v>
      </c>
      <c r="AI20" s="8">
        <f t="shared" si="10"/>
        <v>1.3302148569226322</v>
      </c>
      <c r="AJ20" s="8">
        <f t="shared" si="10"/>
        <v>2.6896847518642324</v>
      </c>
      <c r="AK20" s="35">
        <f t="shared" si="0"/>
        <v>1.0787166393679548</v>
      </c>
      <c r="AL20" s="35">
        <f t="shared" si="1"/>
        <v>2.2413988171766523</v>
      </c>
      <c r="AM20" s="35">
        <f t="shared" si="2"/>
        <v>1.11970509383378</v>
      </c>
      <c r="AN20" s="35">
        <f t="shared" si="3"/>
        <v>2.2412267767620171</v>
      </c>
      <c r="AO20" s="8">
        <f>'30.06.2017'!AK20+'30.06.2017'!AL20</f>
        <v>4.1591326434899134</v>
      </c>
    </row>
    <row r="21" spans="1:41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>
        <f t="shared" si="8"/>
        <v>0</v>
      </c>
      <c r="AH21" s="4">
        <f t="shared" si="9"/>
        <v>0</v>
      </c>
      <c r="AI21" s="8">
        <f t="shared" si="10"/>
        <v>0</v>
      </c>
      <c r="AJ21" s="8">
        <f t="shared" si="10"/>
        <v>0</v>
      </c>
      <c r="AK21" s="8"/>
      <c r="AL21" s="8"/>
      <c r="AM21" s="8"/>
      <c r="AN21" s="8"/>
      <c r="AO21" s="8">
        <f>'30.06.2017'!AK21+'30.06.2017'!AL21</f>
        <v>3.127728376814042</v>
      </c>
    </row>
    <row r="22" spans="1:41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R22/C22</f>
        <v>0.94025494872921966</v>
      </c>
      <c r="K22" s="7">
        <f>T22/E22</f>
        <v>1.6651235270605973</v>
      </c>
      <c r="L22" s="7">
        <f>U22/F22</f>
        <v>2.1628588419743742</v>
      </c>
      <c r="M22" s="8">
        <f>I22*1.2</f>
        <v>1.0533287438244108</v>
      </c>
      <c r="N22" s="8">
        <f>J22*1.2</f>
        <v>1.1283059384750636</v>
      </c>
      <c r="O22" s="8">
        <f>K22*1.2</f>
        <v>1.9981482324727167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 s="4">
        <f t="shared" si="4"/>
        <v>5.9174293350611491E-3</v>
      </c>
      <c r="AD22" s="4">
        <f t="shared" si="5"/>
        <v>5.889227873654812E-3</v>
      </c>
      <c r="AE22" s="4">
        <f t="shared" si="6"/>
        <v>1.4628205774898577E-3</v>
      </c>
      <c r="AF22" s="4">
        <f t="shared" si="7"/>
        <v>9.4609936746499425E-4</v>
      </c>
      <c r="AG22" s="4">
        <f t="shared" si="8"/>
        <v>0.88369138252207013</v>
      </c>
      <c r="AH22" s="4">
        <f t="shared" si="9"/>
        <v>1.6710127549342522</v>
      </c>
      <c r="AI22" s="8">
        <f t="shared" si="10"/>
        <v>1.0604296590264841</v>
      </c>
      <c r="AJ22" s="8">
        <f t="shared" si="10"/>
        <v>2.0052153059211024</v>
      </c>
      <c r="AK22" s="8">
        <f t="shared" si="0"/>
        <v>0.88369138252207025</v>
      </c>
      <c r="AL22" s="8">
        <f t="shared" si="1"/>
        <v>1.6710127549342522</v>
      </c>
      <c r="AM22" s="8">
        <f t="shared" si="2"/>
        <v>0.94171776930670958</v>
      </c>
      <c r="AN22" s="8">
        <f t="shared" si="3"/>
        <v>2.1638049413418394</v>
      </c>
      <c r="AO22" s="8">
        <f>'30.06.2017'!AK22+'30.06.2017'!AL22</f>
        <v>3.8159999999999998</v>
      </c>
    </row>
    <row r="23" spans="1:41" s="36" customFormat="1" x14ac:dyDescent="0.25">
      <c r="A23" s="54" t="s">
        <v>27</v>
      </c>
      <c r="B23" s="34">
        <v>27.053999999999998</v>
      </c>
      <c r="C23" s="34">
        <v>8.9260000000000002</v>
      </c>
      <c r="D23" s="34">
        <v>0</v>
      </c>
      <c r="E23" s="34">
        <v>24.202999999999999</v>
      </c>
      <c r="F23" s="34">
        <v>3.0680000000000001</v>
      </c>
      <c r="G23" s="34">
        <v>0</v>
      </c>
      <c r="H23" s="34"/>
      <c r="I23" s="34">
        <v>0.8</v>
      </c>
      <c r="J23" s="34">
        <v>0.8</v>
      </c>
      <c r="K23" s="34">
        <v>1.1399999999999999</v>
      </c>
      <c r="L23" s="34">
        <v>1.1399999999999999</v>
      </c>
      <c r="M23" s="34">
        <v>0.96</v>
      </c>
      <c r="N23" s="34">
        <v>0.96</v>
      </c>
      <c r="O23" s="34">
        <v>1.37</v>
      </c>
      <c r="P23" s="34">
        <v>1.37</v>
      </c>
      <c r="Q23" s="34">
        <v>20.622</v>
      </c>
      <c r="R23" s="34">
        <v>8.1769999999999996</v>
      </c>
      <c r="S23" s="34">
        <v>0</v>
      </c>
      <c r="T23" s="34">
        <v>26.148</v>
      </c>
      <c r="U23" s="34">
        <v>4.976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f t="shared" si="4"/>
        <v>0</v>
      </c>
      <c r="AD23" s="34">
        <f t="shared" si="5"/>
        <v>0</v>
      </c>
      <c r="AE23" s="34">
        <f t="shared" si="6"/>
        <v>0</v>
      </c>
      <c r="AF23" s="34">
        <f t="shared" si="7"/>
        <v>0</v>
      </c>
      <c r="AG23" s="4">
        <f t="shared" si="8"/>
        <v>0.8</v>
      </c>
      <c r="AH23" s="4">
        <f t="shared" si="9"/>
        <v>1.1399999999999999</v>
      </c>
      <c r="AI23" s="8">
        <f t="shared" si="10"/>
        <v>0.96</v>
      </c>
      <c r="AJ23" s="8">
        <f t="shared" si="10"/>
        <v>1.3679999999999999</v>
      </c>
      <c r="AK23" s="35">
        <f t="shared" si="0"/>
        <v>0.76225327123530717</v>
      </c>
      <c r="AL23" s="35">
        <f t="shared" si="1"/>
        <v>1.0803619386026526</v>
      </c>
      <c r="AM23" s="35">
        <f t="shared" si="2"/>
        <v>0.9160878332959892</v>
      </c>
      <c r="AN23" s="35">
        <f t="shared" si="3"/>
        <v>1.621903520208605</v>
      </c>
      <c r="AO23" s="8">
        <f>'30.06.2017'!AK23+'30.06.2017'!AL23</f>
        <v>3.6</v>
      </c>
    </row>
    <row r="24" spans="1:41" x14ac:dyDescent="0.25">
      <c r="A24" s="54" t="s">
        <v>44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4">
        <v>1.1100000000000001</v>
      </c>
      <c r="K24" s="4">
        <v>1.42</v>
      </c>
      <c r="L24" s="4">
        <v>1.42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4">
        <f t="shared" si="8"/>
        <v>1.1100000000000001</v>
      </c>
      <c r="AH24" s="4">
        <f t="shared" si="9"/>
        <v>1.42</v>
      </c>
      <c r="AI24" s="8">
        <f t="shared" si="10"/>
        <v>1.3320000000000001</v>
      </c>
      <c r="AJ24" s="8">
        <f t="shared" si="10"/>
        <v>1.704</v>
      </c>
      <c r="AK24" s="8">
        <f t="shared" si="0"/>
        <v>1.0845812438757276</v>
      </c>
      <c r="AL24" s="8">
        <f t="shared" si="1"/>
        <v>1.373533830622842</v>
      </c>
      <c r="AM24" s="8">
        <f t="shared" si="2"/>
        <v>1.080019864260884</v>
      </c>
      <c r="AN24" s="8">
        <f t="shared" si="3"/>
        <v>1.3716961563845502</v>
      </c>
      <c r="AO24" s="8">
        <f>'30.06.2017'!AK24+'30.06.2017'!AL24</f>
        <v>3.6727619181873945</v>
      </c>
    </row>
    <row r="25" spans="1:41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4">
        <f>ROUND((R25/C25),3)</f>
        <v>0.76200000000000001</v>
      </c>
      <c r="K25" s="4">
        <f>ROUND((T25/E25),3)</f>
        <v>1.2130000000000001</v>
      </c>
      <c r="L25" s="4">
        <f>ROUND((U25/F25),3)</f>
        <v>1.698</v>
      </c>
      <c r="M25" s="7">
        <f>I25*1.2</f>
        <v>0.91439999999999999</v>
      </c>
      <c r="N25" s="7">
        <f>J25*1.2</f>
        <v>0.91439999999999999</v>
      </c>
      <c r="O25" s="7">
        <f>K25*1.2</f>
        <v>1.4556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 s="4">
        <f t="shared" si="4"/>
        <v>0.10616369895976012</v>
      </c>
      <c r="AD25" s="4">
        <f t="shared" si="5"/>
        <v>0.10538616644262495</v>
      </c>
      <c r="AE25" s="4">
        <f t="shared" si="6"/>
        <v>0.17103031745559491</v>
      </c>
      <c r="AF25" s="4">
        <f t="shared" si="7"/>
        <v>0.16326458289035367</v>
      </c>
      <c r="AG25" s="4">
        <f t="shared" si="8"/>
        <v>0.86816369895976009</v>
      </c>
      <c r="AH25" s="4">
        <f t="shared" si="9"/>
        <v>1.3183861664426251</v>
      </c>
      <c r="AI25" s="8">
        <f t="shared" si="10"/>
        <v>1.041796438751712</v>
      </c>
      <c r="AJ25" s="8">
        <f t="shared" si="10"/>
        <v>1.58206339973115</v>
      </c>
      <c r="AK25" s="8">
        <f t="shared" si="0"/>
        <v>0.867745159737904</v>
      </c>
      <c r="AL25" s="8">
        <f t="shared" si="1"/>
        <v>1.3183505438103387</v>
      </c>
      <c r="AM25" s="8">
        <f t="shared" si="2"/>
        <v>0.93286424087352371</v>
      </c>
      <c r="AN25" s="8">
        <f t="shared" si="3"/>
        <v>1.8613296477425756</v>
      </c>
      <c r="AO25" s="8">
        <f>'30.06.2017'!AK25+'30.06.2017'!AL25</f>
        <v>2.4</v>
      </c>
    </row>
    <row r="26" spans="1:41" s="36" customFormat="1" x14ac:dyDescent="0.25">
      <c r="A26" s="54" t="s">
        <v>68</v>
      </c>
      <c r="B26" s="34">
        <v>65.808000000000007</v>
      </c>
      <c r="C26" s="34">
        <v>30.744</v>
      </c>
      <c r="D26" s="34">
        <v>0</v>
      </c>
      <c r="E26" s="34">
        <v>62.63</v>
      </c>
      <c r="F26" s="34">
        <v>20.655000000000001</v>
      </c>
      <c r="G26" s="34"/>
      <c r="H26" s="34"/>
      <c r="I26" s="34">
        <v>0.89</v>
      </c>
      <c r="J26" s="34">
        <v>1.28</v>
      </c>
      <c r="K26" s="34">
        <v>0.89</v>
      </c>
      <c r="L26" s="34">
        <v>1.28</v>
      </c>
      <c r="M26" s="34">
        <v>1.0680000000000001</v>
      </c>
      <c r="N26" s="34">
        <v>1.536</v>
      </c>
      <c r="O26" s="34">
        <v>1.0680000000000001</v>
      </c>
      <c r="P26" s="34">
        <v>1.536</v>
      </c>
      <c r="Q26" s="34">
        <v>58.569000000000003</v>
      </c>
      <c r="R26" s="34">
        <v>39.351999999999997</v>
      </c>
      <c r="S26" s="34">
        <v>0</v>
      </c>
      <c r="T26" s="34">
        <v>56.006</v>
      </c>
      <c r="U26" s="34">
        <v>30.353000000000002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f t="shared" si="4"/>
        <v>0</v>
      </c>
      <c r="AD26" s="34">
        <f t="shared" si="5"/>
        <v>0</v>
      </c>
      <c r="AE26" s="34">
        <f t="shared" si="6"/>
        <v>0</v>
      </c>
      <c r="AF26" s="34">
        <f t="shared" si="7"/>
        <v>0</v>
      </c>
      <c r="AG26" s="4">
        <f t="shared" si="8"/>
        <v>0.89</v>
      </c>
      <c r="AH26" s="4">
        <f t="shared" si="9"/>
        <v>0.89</v>
      </c>
      <c r="AI26" s="8">
        <f t="shared" si="10"/>
        <v>1.0680000000000001</v>
      </c>
      <c r="AJ26" s="8">
        <f t="shared" si="10"/>
        <v>1.0680000000000001</v>
      </c>
      <c r="AK26" s="35">
        <f t="shared" si="0"/>
        <v>0.88999817651349378</v>
      </c>
      <c r="AL26" s="35">
        <f t="shared" si="1"/>
        <v>0.8942359891425834</v>
      </c>
      <c r="AM26" s="35">
        <f t="shared" si="2"/>
        <v>1.2799895914650012</v>
      </c>
      <c r="AN26" s="35">
        <f t="shared" si="3"/>
        <v>1.469523117889131</v>
      </c>
      <c r="AO26" s="8">
        <f>'30.06.2017'!AK26+'30.06.2017'!AL26</f>
        <v>2.7</v>
      </c>
    </row>
    <row r="27" spans="1:41" x14ac:dyDescent="0.25">
      <c r="A27" s="54" t="s">
        <v>110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4">
        <v>0.75</v>
      </c>
      <c r="K27" s="4">
        <v>1.24</v>
      </c>
      <c r="L27" s="4">
        <v>1.24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f t="shared" ref="AC27" si="24">W27/B27</f>
        <v>0</v>
      </c>
      <c r="AD27" s="4">
        <f t="shared" ref="AD27" si="25">Z27/E27</f>
        <v>0</v>
      </c>
      <c r="AE27" s="4">
        <f t="shared" ref="AE27" si="26">(X27+Y27)/(C27+D27)</f>
        <v>0</v>
      </c>
      <c r="AF27" s="4">
        <f t="shared" ref="AF27" si="27">(AA27+AB27)/(F27+G27)</f>
        <v>0</v>
      </c>
      <c r="AG27" s="4">
        <f t="shared" ref="AG27" si="28">I27+AC27</f>
        <v>0.75</v>
      </c>
      <c r="AH27" s="4">
        <f t="shared" ref="AH27" si="29">K27+AD27</f>
        <v>1.24</v>
      </c>
      <c r="AI27" s="8">
        <f t="shared" ref="AI27" si="30">AG27*1.2</f>
        <v>0.89999999999999991</v>
      </c>
      <c r="AJ27" s="8">
        <f t="shared" ref="AJ27" si="31">AH27*1.2</f>
        <v>1.488</v>
      </c>
      <c r="AK27" s="8">
        <f t="shared" ref="AK27" si="32">(Q27+W27)/B27</f>
        <v>0.75615624673314896</v>
      </c>
      <c r="AL27" s="8">
        <f t="shared" ref="AL27" si="33">(T27+Z27)/E27</f>
        <v>1.2315762399589876</v>
      </c>
      <c r="AM27" s="8">
        <f t="shared" ref="AM27" si="34">(R27+X27)/C27</f>
        <v>0.65771646125267458</v>
      </c>
      <c r="AN27" s="8">
        <f t="shared" ref="AN27" si="35">(U27+V27+AA27+AB27)/(F27+G27)</f>
        <v>1.1102469659745284</v>
      </c>
      <c r="AO27" s="8">
        <f>'30.06.2017'!AK27+'30.06.2017'!AL27</f>
        <v>4.0679999999999996</v>
      </c>
    </row>
    <row r="28" spans="1:41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4">
        <v>0.75</v>
      </c>
      <c r="K28" s="4">
        <v>1.24</v>
      </c>
      <c r="L28" s="4">
        <v>1.24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0.75</v>
      </c>
      <c r="AH28" s="4">
        <f t="shared" si="9"/>
        <v>1.24</v>
      </c>
      <c r="AI28" s="8">
        <f t="shared" si="10"/>
        <v>0.89999999999999991</v>
      </c>
      <c r="AJ28" s="8">
        <f t="shared" si="10"/>
        <v>1.488</v>
      </c>
      <c r="AK28" s="8">
        <f t="shared" si="0"/>
        <v>0.75615624673314896</v>
      </c>
      <c r="AL28" s="8">
        <f t="shared" si="1"/>
        <v>1.2315762399589876</v>
      </c>
      <c r="AM28" s="8">
        <f t="shared" si="2"/>
        <v>0.65771646125267458</v>
      </c>
      <c r="AN28" s="8">
        <f t="shared" si="3"/>
        <v>1.1102469659745284</v>
      </c>
      <c r="AO28" s="8">
        <f>'30.06.2017'!AK28+'30.06.2017'!AL28</f>
        <v>3.516</v>
      </c>
    </row>
    <row r="29" spans="1:41" x14ac:dyDescent="0.25">
      <c r="A29" s="54" t="s">
        <v>89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4">
        <v>1.05</v>
      </c>
      <c r="K29" s="4">
        <v>1.2</v>
      </c>
      <c r="L29" s="4">
        <v>1.35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0.95</v>
      </c>
      <c r="AH29" s="4">
        <f t="shared" si="9"/>
        <v>1.2</v>
      </c>
      <c r="AI29" s="8">
        <f t="shared" si="10"/>
        <v>1.1399999999999999</v>
      </c>
      <c r="AJ29" s="8">
        <f t="shared" si="10"/>
        <v>1.44</v>
      </c>
      <c r="AK29" s="8">
        <f>(Q29+W29)/B29</f>
        <v>0.94997561885093085</v>
      </c>
      <c r="AL29" s="8">
        <f>(T29+Z29)/E29</f>
        <v>1.199990389697756</v>
      </c>
      <c r="AM29" s="8">
        <f>(R29+X29)/C29</f>
        <v>1.0500039249548629</v>
      </c>
      <c r="AN29" s="8">
        <f>(U29+V29+AA29+AB29)/(F29+G29)</f>
        <v>1.4598601909633748</v>
      </c>
      <c r="AO29" s="8">
        <f>'30.06.2017'!AK29+'30.06.2017'!AL29</f>
        <v>2.6760000000000002</v>
      </c>
    </row>
    <row r="30" spans="1:41" s="36" customFormat="1" x14ac:dyDescent="0.25">
      <c r="A30" s="55" t="s">
        <v>51</v>
      </c>
      <c r="B30" s="34">
        <v>86.088999999999999</v>
      </c>
      <c r="C30" s="34">
        <v>29.715</v>
      </c>
      <c r="D30" s="34">
        <v>1.278</v>
      </c>
      <c r="E30" s="34">
        <v>83.031999999999996</v>
      </c>
      <c r="F30" s="34">
        <v>161.767</v>
      </c>
      <c r="G30" s="34">
        <v>6.4000000000000001E-2</v>
      </c>
      <c r="H30" s="34"/>
      <c r="I30" s="34">
        <v>0.62</v>
      </c>
      <c r="J30" s="34">
        <v>0.9</v>
      </c>
      <c r="K30" s="34">
        <v>1.22</v>
      </c>
      <c r="L30" s="34">
        <v>1.38</v>
      </c>
      <c r="M30" s="34">
        <f>I30*1.2</f>
        <v>0.74399999999999999</v>
      </c>
      <c r="N30" s="34">
        <f>J30*1.2</f>
        <v>1.08</v>
      </c>
      <c r="O30" s="34">
        <f>K30*1.2</f>
        <v>1.464</v>
      </c>
      <c r="P30" s="34">
        <f>L30*1.2</f>
        <v>1.6559999999999999</v>
      </c>
      <c r="Q30" s="34">
        <v>53.636000000000003</v>
      </c>
      <c r="R30" s="34">
        <v>26.614999999999998</v>
      </c>
      <c r="S30" s="34">
        <v>1.1499999999999999</v>
      </c>
      <c r="T30" s="34">
        <v>100.179</v>
      </c>
      <c r="U30" s="34">
        <v>239.465</v>
      </c>
      <c r="V30" s="34">
        <v>8.7999999999999995E-2</v>
      </c>
      <c r="W30" s="34"/>
      <c r="X30" s="34"/>
      <c r="Y30" s="34"/>
      <c r="Z30" s="34"/>
      <c r="AA30" s="34"/>
      <c r="AB30" s="34"/>
      <c r="AC30" s="34">
        <f t="shared" si="4"/>
        <v>0</v>
      </c>
      <c r="AD30" s="34">
        <f t="shared" si="5"/>
        <v>0</v>
      </c>
      <c r="AE30" s="34">
        <f t="shared" si="6"/>
        <v>0</v>
      </c>
      <c r="AF30" s="34">
        <f t="shared" si="7"/>
        <v>0</v>
      </c>
      <c r="AG30" s="4">
        <f t="shared" si="8"/>
        <v>0.62</v>
      </c>
      <c r="AH30" s="4">
        <f t="shared" si="9"/>
        <v>1.22</v>
      </c>
      <c r="AI30" s="8">
        <f t="shared" si="10"/>
        <v>0.74399999999999999</v>
      </c>
      <c r="AJ30" s="8">
        <f t="shared" si="10"/>
        <v>1.464</v>
      </c>
      <c r="AK30" s="35">
        <f t="shared" ref="AK30:AK48" si="36">(Q30+W30)/B30</f>
        <v>0.62302965535666577</v>
      </c>
      <c r="AL30" s="35">
        <f t="shared" ref="AL30:AL48" si="37">(T30+Z30)/E30</f>
        <v>1.2065107428461317</v>
      </c>
      <c r="AM30" s="35">
        <f t="shared" ref="AM30:AM48" si="38">(R30+X30)/C30</f>
        <v>0.89567558472152109</v>
      </c>
      <c r="AN30" s="35">
        <f t="shared" ref="AN30:AN48" si="39">(U30+V30+AA30+AB30)/(F30+G30)</f>
        <v>1.4802664508036163</v>
      </c>
      <c r="AO30" s="8">
        <f>'30.06.2017'!AK30+'30.06.2017'!AL30</f>
        <v>2.58</v>
      </c>
    </row>
    <row r="31" spans="1:41" x14ac:dyDescent="0.25">
      <c r="A31" s="54" t="s">
        <v>90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4">
        <v>0.76400000000000001</v>
      </c>
      <c r="K31" s="4">
        <v>0.64500000000000002</v>
      </c>
      <c r="L31" s="4">
        <v>0.64500000000000002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0.76400000000000001</v>
      </c>
      <c r="AH31" s="4">
        <f t="shared" si="9"/>
        <v>0.64500000000000002</v>
      </c>
      <c r="AI31" s="8">
        <f t="shared" si="10"/>
        <v>0.91679999999999995</v>
      </c>
      <c r="AJ31" s="8">
        <f t="shared" si="10"/>
        <v>0.77400000000000002</v>
      </c>
      <c r="AK31" s="8">
        <f t="shared" si="36"/>
        <v>0.76399873769748139</v>
      </c>
      <c r="AL31" s="8">
        <f t="shared" si="37"/>
        <v>0.64499962748652739</v>
      </c>
      <c r="AM31" s="8">
        <f t="shared" si="38"/>
        <v>0.76400345399595515</v>
      </c>
      <c r="AN31" s="8">
        <f t="shared" si="39"/>
        <v>0.64499891706945289</v>
      </c>
      <c r="AO31" s="8">
        <f>'30.06.2017'!AK31+'30.06.2017'!AL31</f>
        <v>2.2799999999999998</v>
      </c>
    </row>
    <row r="32" spans="1:41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/>
      <c r="AJ32" s="8"/>
      <c r="AK32" s="8"/>
      <c r="AL32" s="8"/>
      <c r="AM32" s="8"/>
      <c r="AN32" s="8"/>
      <c r="AO32" s="8">
        <f>'30.06.2017'!AK32+'30.06.2017'!AL32</f>
        <v>5.0399999999999991</v>
      </c>
    </row>
    <row r="33" spans="1:41" x14ac:dyDescent="0.25">
      <c r="A33" s="54" t="s">
        <v>107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/>
      <c r="AJ33" s="8"/>
      <c r="AK33" s="8"/>
      <c r="AL33" s="8"/>
      <c r="AM33" s="8"/>
      <c r="AN33" s="8"/>
      <c r="AO33" s="8">
        <f>'30.06.2017'!AK33+'30.06.2017'!AL33</f>
        <v>2.7174511210762331</v>
      </c>
    </row>
    <row r="34" spans="1:41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4">
        <v>0.71</v>
      </c>
      <c r="K34" s="4">
        <v>0.94</v>
      </c>
      <c r="L34" s="4">
        <v>0.94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0.71</v>
      </c>
      <c r="AH34" s="4">
        <f t="shared" si="9"/>
        <v>0.94</v>
      </c>
      <c r="AI34" s="8">
        <f t="shared" si="10"/>
        <v>0.85199999999999998</v>
      </c>
      <c r="AJ34" s="8">
        <f t="shared" si="10"/>
        <v>1.1279999999999999</v>
      </c>
      <c r="AK34" s="8">
        <f t="shared" si="36"/>
        <v>0.72615968478812642</v>
      </c>
      <c r="AL34" s="8">
        <f t="shared" si="37"/>
        <v>0.91472088969194165</v>
      </c>
      <c r="AM34" s="8">
        <f t="shared" si="38"/>
        <v>0.71665866739007955</v>
      </c>
      <c r="AN34" s="8">
        <f t="shared" si="39"/>
        <v>0.93633352400462933</v>
      </c>
      <c r="AO34" s="8">
        <f>'30.06.2017'!AK34+'30.06.2017'!AL34</f>
        <v>3.06</v>
      </c>
    </row>
    <row r="35" spans="1:41" s="36" customFormat="1" x14ac:dyDescent="0.25">
      <c r="A35" s="54" t="s">
        <v>32</v>
      </c>
      <c r="B35" s="34">
        <v>64.039000000000001</v>
      </c>
      <c r="C35" s="34">
        <v>43.48</v>
      </c>
      <c r="D35" s="34"/>
      <c r="E35" s="34">
        <v>50.304000000000002</v>
      </c>
      <c r="F35" s="34">
        <v>116.218</v>
      </c>
      <c r="G35" s="34"/>
      <c r="H35" s="34"/>
      <c r="I35" s="34">
        <v>1.1399999999999999</v>
      </c>
      <c r="J35" s="34">
        <v>1.29</v>
      </c>
      <c r="K35" s="34">
        <v>1.1399999999999999</v>
      </c>
      <c r="L35" s="34">
        <v>2</v>
      </c>
      <c r="M35" s="34">
        <v>1.3680000000000001</v>
      </c>
      <c r="N35" s="34">
        <v>1.548</v>
      </c>
      <c r="O35" s="34">
        <v>1.3680000000000001</v>
      </c>
      <c r="P35" s="34">
        <v>2.4</v>
      </c>
      <c r="Q35" s="34">
        <v>72.759</v>
      </c>
      <c r="R35" s="34">
        <v>56.183</v>
      </c>
      <c r="S35" s="34"/>
      <c r="T35" s="34">
        <v>57.56</v>
      </c>
      <c r="U35" s="34">
        <v>232.012</v>
      </c>
      <c r="V35" s="34"/>
      <c r="W35" s="34"/>
      <c r="X35" s="34"/>
      <c r="Y35" s="34"/>
      <c r="Z35" s="34"/>
      <c r="AA35" s="34"/>
      <c r="AB35" s="34"/>
      <c r="AC35" s="34">
        <v>0</v>
      </c>
      <c r="AD35" s="34">
        <v>0</v>
      </c>
      <c r="AE35" s="34">
        <v>0</v>
      </c>
      <c r="AF35" s="34">
        <v>0</v>
      </c>
      <c r="AG35" s="4">
        <f t="shared" si="8"/>
        <v>1.1399999999999999</v>
      </c>
      <c r="AH35" s="4">
        <f t="shared" si="9"/>
        <v>1.1399999999999999</v>
      </c>
      <c r="AI35" s="8">
        <f t="shared" si="10"/>
        <v>1.3679999999999999</v>
      </c>
      <c r="AJ35" s="8">
        <f t="shared" si="10"/>
        <v>1.3679999999999999</v>
      </c>
      <c r="AK35" s="35">
        <f t="shared" si="36"/>
        <v>1.1361670232202252</v>
      </c>
      <c r="AL35" s="35">
        <f t="shared" si="37"/>
        <v>1.1442430025445292</v>
      </c>
      <c r="AM35" s="35">
        <f t="shared" si="38"/>
        <v>1.2921573137074518</v>
      </c>
      <c r="AN35" s="35">
        <f t="shared" si="39"/>
        <v>1.9963516839043864</v>
      </c>
      <c r="AO35" s="8">
        <f>'30.06.2017'!AK35+'30.06.2017'!AL35</f>
        <v>2.1120000000000001</v>
      </c>
    </row>
    <row r="36" spans="1:41" x14ac:dyDescent="0.25">
      <c r="A36" s="54" t="s">
        <v>91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4">
        <v>0.89</v>
      </c>
      <c r="K36" s="4">
        <v>0.59</v>
      </c>
      <c r="L36" s="4">
        <v>0.75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4">
        <f t="shared" si="8"/>
        <v>0.77</v>
      </c>
      <c r="AH36" s="4">
        <f t="shared" si="9"/>
        <v>0.59</v>
      </c>
      <c r="AI36" s="8">
        <f t="shared" si="10"/>
        <v>0.92399999999999993</v>
      </c>
      <c r="AJ36" s="8">
        <f t="shared" si="10"/>
        <v>0.70799999999999996</v>
      </c>
      <c r="AK36" s="8">
        <f t="shared" si="36"/>
        <v>0.76098776051466765</v>
      </c>
      <c r="AL36" s="8">
        <f t="shared" si="37"/>
        <v>0.58309961193879967</v>
      </c>
      <c r="AM36" s="8">
        <f t="shared" si="38"/>
        <v>0.89000139840581727</v>
      </c>
      <c r="AN36" s="8">
        <f t="shared" si="39"/>
        <v>0.85747002559612018</v>
      </c>
      <c r="AO36" s="8">
        <f>'30.06.2017'!AK36+'30.06.2017'!AL36</f>
        <v>3.3719999999999999</v>
      </c>
    </row>
    <row r="37" spans="1:41" x14ac:dyDescent="0.25">
      <c r="A37" s="54" t="s">
        <v>87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4">
        <v>1.69</v>
      </c>
      <c r="K37" s="4">
        <v>1.32</v>
      </c>
      <c r="L37" s="4">
        <v>2.5299999999999998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0.89</v>
      </c>
      <c r="AH37" s="4">
        <f t="shared" si="9"/>
        <v>1.32</v>
      </c>
      <c r="AI37" s="8">
        <f t="shared" si="10"/>
        <v>1.0680000000000001</v>
      </c>
      <c r="AJ37" s="8">
        <f t="shared" si="10"/>
        <v>1.5840000000000001</v>
      </c>
      <c r="AK37" s="8">
        <f t="shared" si="36"/>
        <v>0.91588165515316444</v>
      </c>
      <c r="AL37" s="8">
        <f t="shared" si="37"/>
        <v>1.3636522205823158</v>
      </c>
      <c r="AM37" s="8">
        <f t="shared" si="38"/>
        <v>1.540762331838565</v>
      </c>
      <c r="AN37" s="8">
        <f t="shared" si="39"/>
        <v>2.2919541323690349</v>
      </c>
      <c r="AO37" s="8">
        <f>'30.06.2017'!AK37+'30.06.2017'!AL37</f>
        <v>2.0759999999999996</v>
      </c>
    </row>
    <row r="38" spans="1:41" s="36" customFormat="1" x14ac:dyDescent="0.25">
      <c r="A38" s="54" t="s">
        <v>35</v>
      </c>
      <c r="B38" s="34">
        <v>6860</v>
      </c>
      <c r="C38" s="34">
        <v>2735</v>
      </c>
      <c r="D38" s="34">
        <v>0</v>
      </c>
      <c r="E38" s="34">
        <v>6832</v>
      </c>
      <c r="F38" s="34">
        <v>5116</v>
      </c>
      <c r="G38" s="34">
        <v>0</v>
      </c>
      <c r="H38" s="34">
        <v>10903</v>
      </c>
      <c r="I38" s="34">
        <v>0.95</v>
      </c>
      <c r="J38" s="34">
        <v>2.3199999999999998</v>
      </c>
      <c r="K38" s="34">
        <v>0.78</v>
      </c>
      <c r="L38" s="34">
        <v>1.72</v>
      </c>
      <c r="M38" s="34">
        <v>1.1399999999999999</v>
      </c>
      <c r="N38" s="34">
        <v>2.78</v>
      </c>
      <c r="O38" s="34">
        <v>0.94</v>
      </c>
      <c r="P38" s="34">
        <v>2.06</v>
      </c>
      <c r="Q38" s="34">
        <v>6517</v>
      </c>
      <c r="R38" s="34">
        <v>5806</v>
      </c>
      <c r="S38" s="34">
        <v>0</v>
      </c>
      <c r="T38" s="34">
        <v>5329</v>
      </c>
      <c r="U38" s="34">
        <v>7493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f t="shared" si="4"/>
        <v>0</v>
      </c>
      <c r="AD38" s="34">
        <f t="shared" si="5"/>
        <v>0</v>
      </c>
      <c r="AE38" s="34">
        <f t="shared" si="6"/>
        <v>0</v>
      </c>
      <c r="AF38" s="34">
        <f t="shared" si="7"/>
        <v>0</v>
      </c>
      <c r="AG38" s="4">
        <f t="shared" si="8"/>
        <v>0.95</v>
      </c>
      <c r="AH38" s="4">
        <f t="shared" si="9"/>
        <v>0.78</v>
      </c>
      <c r="AI38" s="8">
        <f t="shared" si="10"/>
        <v>1.1399999999999999</v>
      </c>
      <c r="AJ38" s="8">
        <f t="shared" si="10"/>
        <v>0.93599999999999994</v>
      </c>
      <c r="AK38" s="35">
        <f t="shared" si="36"/>
        <v>0.95</v>
      </c>
      <c r="AL38" s="35">
        <f t="shared" si="37"/>
        <v>0.78000585480093676</v>
      </c>
      <c r="AM38" s="35">
        <f t="shared" si="38"/>
        <v>2.122851919561243</v>
      </c>
      <c r="AN38" s="35">
        <f t="shared" si="39"/>
        <v>1.4646207974980454</v>
      </c>
      <c r="AO38" s="8">
        <f>'30.06.2017'!AK38+'30.06.2017'!AL38</f>
        <v>2.496</v>
      </c>
    </row>
    <row r="39" spans="1:41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4">
        <v>1.05</v>
      </c>
      <c r="K39" s="4">
        <v>1.1299999999999999</v>
      </c>
      <c r="L39" s="4">
        <v>1.33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4">
        <f t="shared" si="8"/>
        <v>0.89</v>
      </c>
      <c r="AH39" s="4">
        <f t="shared" si="9"/>
        <v>1.1299999999999999</v>
      </c>
      <c r="AI39" s="8">
        <f t="shared" si="10"/>
        <v>1.0680000000000001</v>
      </c>
      <c r="AJ39" s="8">
        <f t="shared" si="10"/>
        <v>1.3559999999999999</v>
      </c>
      <c r="AK39" s="8">
        <f t="shared" si="36"/>
        <v>0.89198693402935159</v>
      </c>
      <c r="AL39" s="8">
        <f t="shared" si="37"/>
        <v>1.125046284051838</v>
      </c>
      <c r="AM39" s="8">
        <f t="shared" si="38"/>
        <v>1.0499937382592361</v>
      </c>
      <c r="AN39" s="8">
        <f t="shared" si="39"/>
        <v>1.3250159948816378</v>
      </c>
      <c r="AO39" s="8">
        <f>'30.06.2017'!AK39+'30.06.2017'!AL39</f>
        <v>2.0352000000000001</v>
      </c>
    </row>
    <row r="40" spans="1:41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4">
        <v>0.57999999999999996</v>
      </c>
      <c r="K40" s="4">
        <v>1</v>
      </c>
      <c r="L40" s="4">
        <v>1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0.57999999999999996</v>
      </c>
      <c r="AH40" s="4">
        <f t="shared" si="9"/>
        <v>1</v>
      </c>
      <c r="AI40" s="8">
        <f t="shared" si="10"/>
        <v>0.69599999999999995</v>
      </c>
      <c r="AJ40" s="8">
        <f t="shared" si="10"/>
        <v>1.2</v>
      </c>
      <c r="AK40" s="8">
        <f t="shared" si="36"/>
        <v>0.58041581642691309</v>
      </c>
      <c r="AL40" s="8">
        <f t="shared" si="37"/>
        <v>1.0000077174352295</v>
      </c>
      <c r="AM40" s="8">
        <f t="shared" si="38"/>
        <v>0.58043368497948133</v>
      </c>
      <c r="AN40" s="8">
        <f t="shared" si="39"/>
        <v>1.3255250168251249</v>
      </c>
      <c r="AO40" s="8">
        <f>'30.06.2017'!AK40+'30.06.2017'!AL40</f>
        <v>4.0531765182086259</v>
      </c>
    </row>
    <row r="41" spans="1:41" s="36" customFormat="1" x14ac:dyDescent="0.25">
      <c r="A41" s="54" t="s">
        <v>37</v>
      </c>
      <c r="B41" s="34">
        <v>20.646000000000001</v>
      </c>
      <c r="C41" s="34">
        <v>6.5039999999999996</v>
      </c>
      <c r="D41" s="34">
        <v>0</v>
      </c>
      <c r="E41" s="34">
        <v>19.945</v>
      </c>
      <c r="F41" s="34">
        <v>6.3179999999999996</v>
      </c>
      <c r="G41" s="34">
        <v>0</v>
      </c>
      <c r="H41" s="34"/>
      <c r="I41" s="34">
        <v>0.70399999999999996</v>
      </c>
      <c r="J41" s="34">
        <v>0.70399999999999996</v>
      </c>
      <c r="K41" s="34">
        <v>1.3540000000000001</v>
      </c>
      <c r="L41" s="34">
        <v>1.3540000000000001</v>
      </c>
      <c r="M41" s="34">
        <v>0.84</v>
      </c>
      <c r="N41" s="34">
        <v>0.84</v>
      </c>
      <c r="O41" s="34">
        <v>1.62</v>
      </c>
      <c r="P41" s="34">
        <v>1.62</v>
      </c>
      <c r="Q41" s="34">
        <v>14.535</v>
      </c>
      <c r="R41" s="34">
        <v>4.5789999999999997</v>
      </c>
      <c r="S41" s="34">
        <v>0</v>
      </c>
      <c r="T41" s="34">
        <v>27.006</v>
      </c>
      <c r="U41" s="34">
        <v>8.5540000000000003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f t="shared" si="4"/>
        <v>0</v>
      </c>
      <c r="AD41" s="34">
        <f t="shared" si="5"/>
        <v>0</v>
      </c>
      <c r="AE41" s="34">
        <f t="shared" si="6"/>
        <v>0</v>
      </c>
      <c r="AF41" s="34">
        <f t="shared" si="7"/>
        <v>0</v>
      </c>
      <c r="AG41" s="4">
        <f t="shared" si="8"/>
        <v>0.70399999999999996</v>
      </c>
      <c r="AH41" s="4">
        <f t="shared" si="9"/>
        <v>1.3540000000000001</v>
      </c>
      <c r="AI41" s="8">
        <f t="shared" si="10"/>
        <v>0.84479999999999988</v>
      </c>
      <c r="AJ41" s="8">
        <f t="shared" si="10"/>
        <v>1.6248</v>
      </c>
      <c r="AK41" s="35">
        <f t="shared" si="36"/>
        <v>0.70401046207497819</v>
      </c>
      <c r="AL41" s="35">
        <f t="shared" si="37"/>
        <v>1.3540235648032088</v>
      </c>
      <c r="AM41" s="35">
        <f t="shared" si="38"/>
        <v>0.70402829028290281</v>
      </c>
      <c r="AN41" s="35">
        <f t="shared" si="39"/>
        <v>1.3539094650205763</v>
      </c>
      <c r="AO41" s="8">
        <f>'30.06.2017'!AK41+'30.06.2017'!AL41</f>
        <v>4.2740178956779866</v>
      </c>
    </row>
    <row r="42" spans="1:41" x14ac:dyDescent="0.25">
      <c r="A42" s="54" t="s">
        <v>80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4">
        <v>0.96299999999999997</v>
      </c>
      <c r="K42" s="4">
        <v>0.90300000000000002</v>
      </c>
      <c r="L42" s="4">
        <v>1.052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4">
        <f t="shared" si="8"/>
        <v>0.80400000000000005</v>
      </c>
      <c r="AH42" s="4">
        <f t="shared" si="9"/>
        <v>0.90300000000000002</v>
      </c>
      <c r="AI42" s="8">
        <f t="shared" si="10"/>
        <v>0.96479999999999999</v>
      </c>
      <c r="AJ42" s="8">
        <f t="shared" si="10"/>
        <v>1.0835999999999999</v>
      </c>
      <c r="AK42" s="8">
        <f t="shared" si="36"/>
        <v>0.79768577372009708</v>
      </c>
      <c r="AL42" s="8">
        <f t="shared" si="37"/>
        <v>0.90181023221093604</v>
      </c>
      <c r="AM42" s="8">
        <f t="shared" si="38"/>
        <v>0.95315272684254126</v>
      </c>
      <c r="AN42" s="8">
        <f t="shared" si="39"/>
        <v>1.0535346012832263</v>
      </c>
      <c r="AO42" s="8">
        <f>'30.06.2017'!AK42+'30.06.2017'!AL42</f>
        <v>2.7527999999999997</v>
      </c>
    </row>
    <row r="43" spans="1:41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4">
        <v>1.01</v>
      </c>
      <c r="K43" s="4">
        <v>1.18</v>
      </c>
      <c r="L43" s="4">
        <v>1.18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1.01</v>
      </c>
      <c r="AH43" s="4">
        <f t="shared" si="9"/>
        <v>1.18</v>
      </c>
      <c r="AI43" s="8">
        <f t="shared" si="10"/>
        <v>1.212</v>
      </c>
      <c r="AJ43" s="8">
        <f t="shared" si="10"/>
        <v>1.4159999999999999</v>
      </c>
      <c r="AK43" s="8">
        <f t="shared" si="36"/>
        <v>1.0076549220165065</v>
      </c>
      <c r="AL43" s="8">
        <f t="shared" si="37"/>
        <v>1.1770239741039215</v>
      </c>
      <c r="AM43" s="8">
        <f t="shared" si="38"/>
        <v>1.0085282298863867</v>
      </c>
      <c r="AN43" s="8">
        <f t="shared" si="39"/>
        <v>1.1675336016402156</v>
      </c>
      <c r="AO43" s="8">
        <f>'30.06.2017'!AK43+'30.06.2017'!AL43</f>
        <v>3.1559999999999997</v>
      </c>
    </row>
    <row r="44" spans="1:41" x14ac:dyDescent="0.25">
      <c r="A44" s="54" t="s">
        <v>111</v>
      </c>
      <c r="B44" s="4">
        <v>25.544</v>
      </c>
      <c r="C44" s="4">
        <v>8.86</v>
      </c>
      <c r="D44" s="4">
        <v>0</v>
      </c>
      <c r="E44" s="4">
        <v>24.933</v>
      </c>
      <c r="F44" s="4">
        <v>10.736000000000001</v>
      </c>
      <c r="G44" s="4">
        <v>0</v>
      </c>
      <c r="H44" s="4"/>
      <c r="I44" s="4">
        <v>0.77</v>
      </c>
      <c r="J44" s="4">
        <v>0.77</v>
      </c>
      <c r="K44" s="4">
        <v>0.95</v>
      </c>
      <c r="L44" s="4">
        <v>0.95</v>
      </c>
      <c r="M44" s="4">
        <v>0.92</v>
      </c>
      <c r="N44" s="4">
        <v>0.92</v>
      </c>
      <c r="O44" s="4">
        <v>1.1399999999999999</v>
      </c>
      <c r="P44" s="4">
        <v>1.1399999999999999</v>
      </c>
      <c r="Q44" s="4">
        <v>19.747</v>
      </c>
      <c r="R44" s="4">
        <v>6.851</v>
      </c>
      <c r="S44" s="4">
        <v>0</v>
      </c>
      <c r="T44" s="4">
        <v>23.736000000000001</v>
      </c>
      <c r="U44" s="4">
        <v>10.506</v>
      </c>
      <c r="V44" s="4">
        <v>0</v>
      </c>
      <c r="W44" s="4"/>
      <c r="X44" s="4"/>
      <c r="Y44" s="4"/>
      <c r="Z44" s="4"/>
      <c r="AA44" s="4"/>
      <c r="AB44" s="4"/>
      <c r="AC44" s="4">
        <f t="shared" ref="AC44" si="40">W44/B44</f>
        <v>0</v>
      </c>
      <c r="AD44" s="4">
        <f t="shared" ref="AD44" si="41">Z44/E44</f>
        <v>0</v>
      </c>
      <c r="AE44" s="4">
        <f t="shared" ref="AE44" si="42">(X44+Y44)/(C44+D44)</f>
        <v>0</v>
      </c>
      <c r="AF44" s="4">
        <f t="shared" ref="AF44" si="43">(AA44+AB44)/(F44+G44)</f>
        <v>0</v>
      </c>
      <c r="AG44" s="4">
        <f t="shared" ref="AG44" si="44">I44+AC44</f>
        <v>0.77</v>
      </c>
      <c r="AH44" s="4">
        <f t="shared" ref="AH44" si="45">K44+AD44</f>
        <v>0.95</v>
      </c>
      <c r="AI44" s="8">
        <f t="shared" ref="AI44" si="46">AG44*1.2</f>
        <v>0.92399999999999993</v>
      </c>
      <c r="AJ44" s="8">
        <f t="shared" ref="AJ44" si="47">AH44*1.2</f>
        <v>1.1399999999999999</v>
      </c>
      <c r="AK44" s="8">
        <f t="shared" ref="AK44" si="48">(Q44+W44)/B44</f>
        <v>0.7730582524271844</v>
      </c>
      <c r="AL44" s="8">
        <f t="shared" ref="AL44" si="49">(T44+Z44)/E44</f>
        <v>0.9519913367825773</v>
      </c>
      <c r="AM44" s="8">
        <f t="shared" ref="AM44" si="50">(R44+X44)/C44</f>
        <v>0.77325056433408579</v>
      </c>
      <c r="AN44" s="8">
        <f t="shared" ref="AN44" si="51">(U44+V44+AA44+AB44)/(F44+G44)</f>
        <v>0.97857675111773468</v>
      </c>
      <c r="AO44" s="8">
        <f>'30.06.2017'!AK44+'30.06.2017'!AL44</f>
        <v>3.3528000000000002</v>
      </c>
    </row>
    <row r="45" spans="1:41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10.736000000000001</v>
      </c>
      <c r="G45" s="4">
        <v>0</v>
      </c>
      <c r="H45" s="4"/>
      <c r="I45" s="4">
        <v>0.77</v>
      </c>
      <c r="J45" s="4">
        <v>0.77</v>
      </c>
      <c r="K45" s="4">
        <v>0.95</v>
      </c>
      <c r="L45" s="4">
        <v>0.95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 s="4">
        <f t="shared" si="4"/>
        <v>0</v>
      </c>
      <c r="AD45" s="4">
        <f t="shared" si="5"/>
        <v>0</v>
      </c>
      <c r="AE45" s="4">
        <f t="shared" si="6"/>
        <v>0</v>
      </c>
      <c r="AF45" s="4">
        <f t="shared" si="7"/>
        <v>0</v>
      </c>
      <c r="AG45" s="4">
        <f t="shared" si="8"/>
        <v>0.77</v>
      </c>
      <c r="AH45" s="4">
        <f t="shared" si="9"/>
        <v>0.95</v>
      </c>
      <c r="AI45" s="8">
        <f t="shared" si="10"/>
        <v>0.92399999999999993</v>
      </c>
      <c r="AJ45" s="8">
        <f t="shared" si="10"/>
        <v>1.1399999999999999</v>
      </c>
      <c r="AK45" s="8">
        <f t="shared" si="36"/>
        <v>0.7730582524271844</v>
      </c>
      <c r="AL45" s="8">
        <f t="shared" si="37"/>
        <v>0.9519913367825773</v>
      </c>
      <c r="AM45" s="8">
        <f t="shared" si="38"/>
        <v>0.77325056433408579</v>
      </c>
      <c r="AN45" s="8">
        <f t="shared" si="39"/>
        <v>0.97857675111773468</v>
      </c>
      <c r="AO45" s="8">
        <f>'30.06.2017'!AK45+'30.06.2017'!AL45</f>
        <v>2.8319999999999999</v>
      </c>
    </row>
    <row r="46" spans="1:41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4">
        <v>0.93</v>
      </c>
      <c r="K46" s="4">
        <v>1.65</v>
      </c>
      <c r="L46" s="4">
        <v>1.65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3">
        <v>7.0170000000000003</v>
      </c>
      <c r="X46" s="4">
        <v>6.7000000000000004E-2</v>
      </c>
      <c r="Y46" s="4">
        <v>3.0000000000000001E-3</v>
      </c>
      <c r="Z46" s="4">
        <v>2.6960000000000002</v>
      </c>
      <c r="AA46" s="4">
        <v>0.315</v>
      </c>
      <c r="AB46" s="4">
        <v>0</v>
      </c>
      <c r="AC46" s="4">
        <f t="shared" si="4"/>
        <v>1.1428338762214985</v>
      </c>
      <c r="AD46" s="4">
        <f t="shared" si="5"/>
        <v>1.1399577167019028</v>
      </c>
      <c r="AE46" s="4">
        <f t="shared" si="6"/>
        <v>5.1736881005173693E-2</v>
      </c>
      <c r="AF46" s="4">
        <f t="shared" si="7"/>
        <v>6.0287081339712924E-2</v>
      </c>
      <c r="AG46" s="4">
        <f t="shared" si="8"/>
        <v>2.0728338762214986</v>
      </c>
      <c r="AH46" s="4">
        <f t="shared" si="9"/>
        <v>2.7899577167019025</v>
      </c>
      <c r="AI46" s="8">
        <f t="shared" si="10"/>
        <v>2.4874006514657983</v>
      </c>
      <c r="AJ46" s="8">
        <f t="shared" si="10"/>
        <v>3.3479492600422831</v>
      </c>
      <c r="AK46" s="8">
        <f t="shared" si="36"/>
        <v>2.0729641693811081</v>
      </c>
      <c r="AL46" s="8">
        <f t="shared" si="37"/>
        <v>2.7898520084566596</v>
      </c>
      <c r="AM46" s="8">
        <f t="shared" si="38"/>
        <v>0.98036253776435045</v>
      </c>
      <c r="AN46" s="8">
        <f t="shared" si="39"/>
        <v>1.7102392344497608</v>
      </c>
      <c r="AO46" s="8">
        <f>'30.06.2017'!AK46+'30.06.2017'!AL46</f>
        <v>10.528395623166052</v>
      </c>
    </row>
    <row r="47" spans="1:41" s="36" customFormat="1" x14ac:dyDescent="0.25">
      <c r="A47" s="54" t="s">
        <v>70</v>
      </c>
      <c r="B47" s="34">
        <v>274.10300000000001</v>
      </c>
      <c r="C47" s="34">
        <v>56.46</v>
      </c>
      <c r="D47" s="34">
        <v>0</v>
      </c>
      <c r="E47" s="34">
        <v>267.08100000000002</v>
      </c>
      <c r="F47" s="34">
        <v>65.215000000000003</v>
      </c>
      <c r="G47" s="34">
        <v>0</v>
      </c>
      <c r="H47" s="34"/>
      <c r="I47" s="34">
        <v>1.25</v>
      </c>
      <c r="J47" s="34">
        <v>1.47</v>
      </c>
      <c r="K47" s="34">
        <v>1.95</v>
      </c>
      <c r="L47" s="34">
        <v>2.2000000000000002</v>
      </c>
      <c r="M47" s="34">
        <v>1.5</v>
      </c>
      <c r="N47" s="34">
        <v>1.76</v>
      </c>
      <c r="O47" s="34">
        <v>2.34</v>
      </c>
      <c r="P47" s="34">
        <v>2.64</v>
      </c>
      <c r="Q47" s="34">
        <v>343.35399999999998</v>
      </c>
      <c r="R47" s="34">
        <v>92.013000000000005</v>
      </c>
      <c r="S47" s="34">
        <v>0</v>
      </c>
      <c r="T47" s="34">
        <v>495.00299999999999</v>
      </c>
      <c r="U47" s="34">
        <v>120.42400000000001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f t="shared" si="4"/>
        <v>0</v>
      </c>
      <c r="AD47" s="34">
        <f t="shared" si="5"/>
        <v>0</v>
      </c>
      <c r="AE47" s="34">
        <f t="shared" si="6"/>
        <v>0</v>
      </c>
      <c r="AF47" s="34">
        <f t="shared" si="7"/>
        <v>0</v>
      </c>
      <c r="AG47" s="4">
        <f t="shared" si="8"/>
        <v>1.25</v>
      </c>
      <c r="AH47" s="4">
        <f t="shared" si="9"/>
        <v>1.95</v>
      </c>
      <c r="AI47" s="8">
        <f t="shared" si="10"/>
        <v>1.5</v>
      </c>
      <c r="AJ47" s="8">
        <f t="shared" si="10"/>
        <v>2.34</v>
      </c>
      <c r="AK47" s="35">
        <f t="shared" si="36"/>
        <v>1.2526459031823802</v>
      </c>
      <c r="AL47" s="35">
        <f t="shared" si="37"/>
        <v>1.8533815584036302</v>
      </c>
      <c r="AM47" s="35">
        <f t="shared" si="38"/>
        <v>1.629702444208289</v>
      </c>
      <c r="AN47" s="35">
        <f t="shared" si="39"/>
        <v>1.8465690408648316</v>
      </c>
      <c r="AO47" s="8">
        <f>'30.06.2017'!AK47+'30.06.2017'!AL47</f>
        <v>3.84</v>
      </c>
    </row>
    <row r="48" spans="1:41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4">
        <v>0.77</v>
      </c>
      <c r="K48" s="4">
        <v>0.99</v>
      </c>
      <c r="L48" s="4">
        <v>0.99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f t="shared" si="4"/>
        <v>0</v>
      </c>
      <c r="AD48" s="4">
        <f t="shared" si="5"/>
        <v>0</v>
      </c>
      <c r="AE48" s="4">
        <f t="shared" si="6"/>
        <v>0</v>
      </c>
      <c r="AF48" s="4">
        <f t="shared" si="7"/>
        <v>0</v>
      </c>
      <c r="AG48" s="4">
        <f t="shared" si="8"/>
        <v>0.77</v>
      </c>
      <c r="AH48" s="4">
        <f t="shared" si="9"/>
        <v>0.99</v>
      </c>
      <c r="AI48" s="8">
        <f t="shared" si="10"/>
        <v>0.92399999999999993</v>
      </c>
      <c r="AJ48" s="8">
        <f t="shared" si="10"/>
        <v>1.1879999999999999</v>
      </c>
      <c r="AK48" s="8">
        <f t="shared" si="36"/>
        <v>0.75755637294098832</v>
      </c>
      <c r="AL48" s="8">
        <f t="shared" si="37"/>
        <v>0.97603269856618735</v>
      </c>
      <c r="AM48" s="8">
        <f t="shared" si="38"/>
        <v>0.76044728434504794</v>
      </c>
      <c r="AN48" s="8">
        <f t="shared" si="39"/>
        <v>1.2926315444776151</v>
      </c>
      <c r="AO48" s="8">
        <f>'30.06.2017'!AK48+'30.06.2017'!AL48</f>
        <v>2.2199999999999998</v>
      </c>
    </row>
    <row r="49" spans="1:41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4">
        <v>0.77</v>
      </c>
      <c r="K49" s="4">
        <v>0.99</v>
      </c>
      <c r="L49" s="4">
        <v>0.99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f t="shared" ref="AC49" si="52">W49/B49</f>
        <v>0</v>
      </c>
      <c r="AD49" s="4">
        <f t="shared" ref="AD49" si="53">Z49/E49</f>
        <v>0</v>
      </c>
      <c r="AE49" s="4">
        <f t="shared" ref="AE49" si="54">(X49+Y49)/(C49+D49)</f>
        <v>0</v>
      </c>
      <c r="AF49" s="4">
        <f t="shared" ref="AF49" si="55">(AA49+AB49)/(F49+G49)</f>
        <v>0</v>
      </c>
      <c r="AG49" s="4">
        <f t="shared" ref="AG49" si="56">I49+AC49</f>
        <v>0.77</v>
      </c>
      <c r="AH49" s="4">
        <f t="shared" ref="AH49" si="57">K49+AD49</f>
        <v>0.99</v>
      </c>
      <c r="AI49" s="8">
        <f t="shared" ref="AI49" si="58">AG49*1.2</f>
        <v>0.92399999999999993</v>
      </c>
      <c r="AJ49" s="8">
        <f t="shared" ref="AJ49" si="59">AH49*1.2</f>
        <v>1.1879999999999999</v>
      </c>
      <c r="AK49" s="8">
        <f t="shared" ref="AK49" si="60">(Q49+W49)/B49</f>
        <v>0.75755637294098832</v>
      </c>
      <c r="AL49" s="8">
        <f t="shared" ref="AL49" si="61">(T49+Z49)/E49</f>
        <v>0.97603269856618735</v>
      </c>
      <c r="AM49" s="8">
        <f t="shared" ref="AM49" si="62">(R49+X49)/C49</f>
        <v>0.76044728434504794</v>
      </c>
      <c r="AN49" s="8">
        <f t="shared" ref="AN49" si="63">(U49+V49+AA49+AB49)/(F49+G49)</f>
        <v>1.2926315444776151</v>
      </c>
      <c r="AO49" s="8">
        <f>'30.06.2017'!AK49+'30.06.2017'!AL49</f>
        <v>2.6160000000000001</v>
      </c>
    </row>
    <row r="50" spans="1:41" x14ac:dyDescent="0.25">
      <c r="A50" s="54" t="s">
        <v>88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4">
        <v>0.77</v>
      </c>
      <c r="K50" s="4">
        <v>0.99</v>
      </c>
      <c r="L50" s="4">
        <v>0.99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f t="shared" ref="AC50" si="64">W50/B50</f>
        <v>0</v>
      </c>
      <c r="AD50" s="4">
        <f t="shared" ref="AD50" si="65">Z50/E50</f>
        <v>0</v>
      </c>
      <c r="AE50" s="4">
        <f t="shared" ref="AE50" si="66">(X50+Y50)/(C50+D50)</f>
        <v>0</v>
      </c>
      <c r="AF50" s="4">
        <f t="shared" ref="AF50" si="67">(AA50+AB50)/(F50+G50)</f>
        <v>0</v>
      </c>
      <c r="AG50" s="4">
        <f t="shared" ref="AG50" si="68">I50+AC50</f>
        <v>0.77</v>
      </c>
      <c r="AH50" s="4">
        <f t="shared" ref="AH50" si="69">K50+AD50</f>
        <v>0.99</v>
      </c>
      <c r="AI50" s="8">
        <f t="shared" ref="AI50" si="70">AG50*1.2</f>
        <v>0.92399999999999993</v>
      </c>
      <c r="AJ50" s="8">
        <f t="shared" ref="AJ50" si="71">AH50*1.2</f>
        <v>1.1879999999999999</v>
      </c>
      <c r="AK50" s="8">
        <f t="shared" ref="AK50" si="72">(Q50+W50)/B50</f>
        <v>0.75755637294098832</v>
      </c>
      <c r="AL50" s="8">
        <f t="shared" ref="AL50" si="73">(T50+Z50)/E50</f>
        <v>0.97603269856618735</v>
      </c>
      <c r="AM50" s="8">
        <f t="shared" ref="AM50" si="74">(R50+X50)/C50</f>
        <v>0.76044728434504794</v>
      </c>
      <c r="AN50" s="8">
        <f t="shared" ref="AN50" si="75">(U50+V50+AA50+AB50)/(F50+G50)</f>
        <v>1.2926315444776151</v>
      </c>
      <c r="AO50" s="8">
        <f>'30.06.2017'!AK50+'30.06.2017'!AL50</f>
        <v>2.7686564011259955</v>
      </c>
    </row>
    <row r="52" spans="1:41" x14ac:dyDescent="0.25">
      <c r="A52" s="11" t="s">
        <v>45</v>
      </c>
    </row>
    <row r="53" spans="1:41" x14ac:dyDescent="0.25">
      <c r="A53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12" sqref="L12"/>
    </sheetView>
  </sheetViews>
  <sheetFormatPr defaultRowHeight="15" x14ac:dyDescent="0.25"/>
  <cols>
    <col min="1" max="1" width="25.42578125" style="11" customWidth="1"/>
    <col min="2" max="2" width="8.5703125" hidden="1" customWidth="1"/>
    <col min="3" max="9" width="0" hidden="1" customWidth="1"/>
    <col min="10" max="10" width="12.28515625" customWidth="1"/>
    <col min="11" max="11" width="0" hidden="1" customWidth="1"/>
    <col min="12" max="12" width="12.28515625" customWidth="1"/>
    <col min="13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0" hidden="1" customWidth="1"/>
  </cols>
  <sheetData>
    <row r="1" spans="1:36" x14ac:dyDescent="0.25">
      <c r="AC1" t="s">
        <v>54</v>
      </c>
      <c r="AE1" t="s">
        <v>54</v>
      </c>
      <c r="AG1" t="s">
        <v>58</v>
      </c>
    </row>
    <row r="2" spans="1:36" x14ac:dyDescent="0.25">
      <c r="A2" s="6"/>
      <c r="B2" s="97" t="s">
        <v>0</v>
      </c>
      <c r="C2" s="98"/>
      <c r="D2" s="99"/>
      <c r="E2" s="97" t="s">
        <v>4</v>
      </c>
      <c r="F2" s="98"/>
      <c r="G2" s="98"/>
      <c r="H2" s="16"/>
      <c r="J2" s="2" t="s">
        <v>6</v>
      </c>
      <c r="L2" s="4" t="s">
        <v>7</v>
      </c>
      <c r="M2" s="1" t="s">
        <v>8</v>
      </c>
      <c r="N2" s="3"/>
      <c r="O2" s="1" t="s">
        <v>9</v>
      </c>
      <c r="P2" s="3"/>
      <c r="Q2" s="1" t="s">
        <v>56</v>
      </c>
      <c r="R2" s="2"/>
      <c r="S2" s="3"/>
      <c r="T2" s="1" t="s">
        <v>57</v>
      </c>
      <c r="U2" s="2"/>
      <c r="V2" s="3"/>
      <c r="W2" s="1" t="s">
        <v>11</v>
      </c>
      <c r="X2" s="2"/>
      <c r="Y2" s="3"/>
      <c r="Z2" s="100" t="s">
        <v>12</v>
      </c>
      <c r="AA2" s="101"/>
      <c r="AB2" s="102"/>
      <c r="AC2" t="s">
        <v>53</v>
      </c>
      <c r="AE2" t="s">
        <v>55</v>
      </c>
      <c r="AG2" t="s">
        <v>53</v>
      </c>
      <c r="AI2" t="s">
        <v>55</v>
      </c>
    </row>
    <row r="3" spans="1:36" ht="21" x14ac:dyDescent="0.35">
      <c r="A3" s="10">
        <f>'30.06.2017'!A3</f>
        <v>42916</v>
      </c>
      <c r="B3" s="4" t="s">
        <v>1</v>
      </c>
      <c r="C3" s="4" t="s">
        <v>2</v>
      </c>
      <c r="D3" s="4" t="s">
        <v>3</v>
      </c>
      <c r="E3" s="5" t="s">
        <v>1</v>
      </c>
      <c r="F3" s="5" t="s">
        <v>5</v>
      </c>
      <c r="G3" s="5" t="s">
        <v>3</v>
      </c>
      <c r="H3" s="5" t="s">
        <v>43</v>
      </c>
      <c r="I3" s="4" t="s">
        <v>1</v>
      </c>
      <c r="J3" s="4" t="s">
        <v>2</v>
      </c>
      <c r="K3" s="4" t="s">
        <v>1</v>
      </c>
      <c r="L3" s="4" t="s">
        <v>2</v>
      </c>
      <c r="M3" s="4" t="s">
        <v>1</v>
      </c>
      <c r="N3" s="4" t="s">
        <v>2</v>
      </c>
      <c r="O3" s="4" t="s">
        <v>1</v>
      </c>
      <c r="P3" s="4" t="s">
        <v>2</v>
      </c>
      <c r="Q3" s="4" t="s">
        <v>1</v>
      </c>
      <c r="R3" s="4" t="s">
        <v>2</v>
      </c>
      <c r="S3" s="4" t="s">
        <v>10</v>
      </c>
      <c r="T3" s="4" t="s">
        <v>1</v>
      </c>
      <c r="U3" s="4" t="s">
        <v>2</v>
      </c>
      <c r="V3" s="4" t="s">
        <v>10</v>
      </c>
      <c r="W3" s="4" t="s">
        <v>1</v>
      </c>
      <c r="X3" s="4" t="s">
        <v>2</v>
      </c>
      <c r="Y3" s="4" t="s">
        <v>10</v>
      </c>
      <c r="Z3" s="4" t="s">
        <v>1</v>
      </c>
      <c r="AA3" s="4" t="s">
        <v>2</v>
      </c>
      <c r="AB3" s="4" t="s">
        <v>10</v>
      </c>
      <c r="AC3" s="14" t="s">
        <v>47</v>
      </c>
      <c r="AD3" s="14" t="s">
        <v>48</v>
      </c>
      <c r="AE3" s="14" t="s">
        <v>47</v>
      </c>
      <c r="AF3" s="14" t="s">
        <v>48</v>
      </c>
      <c r="AG3" s="14" t="s">
        <v>47</v>
      </c>
      <c r="AH3" s="14" t="s">
        <v>48</v>
      </c>
      <c r="AI3" s="14" t="s">
        <v>47</v>
      </c>
      <c r="AJ3" s="14" t="s">
        <v>48</v>
      </c>
    </row>
    <row r="4" spans="1:36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7">
        <f>'30.06.2017'!L4</f>
        <v>1.1950000000000001</v>
      </c>
      <c r="K4" s="7">
        <v>2.1800000000000002</v>
      </c>
      <c r="L4" s="7">
        <f>'30.06.2017'!N4</f>
        <v>1.3979999999999999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15">
        <f t="shared" ref="AG4:AG28" si="0">(Q4+W4)/B4</f>
        <v>1.3378944945866438</v>
      </c>
      <c r="AH4" s="15">
        <f t="shared" ref="AH4:AH28" si="1">(T4+Z4)/E4</f>
        <v>2.1815022088343299</v>
      </c>
      <c r="AI4" s="15">
        <f t="shared" ref="AI4:AI28" si="2">(R4+X4)/C4</f>
        <v>2.0532136351808479</v>
      </c>
      <c r="AJ4" s="15">
        <f t="shared" ref="AJ4:AJ28" si="3">(U4+V4+AA4+AB4)/(F4+G4)</f>
        <v>3.0793226931744515</v>
      </c>
    </row>
    <row r="5" spans="1:36" x14ac:dyDescent="0.25">
      <c r="A5" s="54" t="s">
        <v>83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7">
        <f>'30.06.2017'!L5</f>
        <v>1.2196198075569116</v>
      </c>
      <c r="K5" s="7">
        <v>2.1800000000000002</v>
      </c>
      <c r="L5" s="7">
        <f>'30.06.2017'!N5</f>
        <v>1.779492492538929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>
        <f t="shared" ref="AC5:AC48" si="4">W5/B5</f>
        <v>0</v>
      </c>
      <c r="AD5">
        <f t="shared" ref="AD5:AD48" si="5">Z5/E5</f>
        <v>0</v>
      </c>
      <c r="AE5">
        <f t="shared" ref="AE5:AE48" si="6">(X5+Y5)/(C5+D5)</f>
        <v>0</v>
      </c>
      <c r="AF5">
        <f t="shared" ref="AF5:AF48" si="7">(AA5+AB5)/(F5+G5)</f>
        <v>0</v>
      </c>
      <c r="AG5" s="15">
        <f t="shared" si="0"/>
        <v>0.83448706250065552</v>
      </c>
      <c r="AH5" s="15">
        <f t="shared" si="1"/>
        <v>1.0513394445204542</v>
      </c>
      <c r="AI5" s="15">
        <f t="shared" si="2"/>
        <v>0.77812921961415382</v>
      </c>
      <c r="AJ5" s="15">
        <f t="shared" si="3"/>
        <v>1.2934140769794407</v>
      </c>
    </row>
    <row r="6" spans="1:36" hidden="1" x14ac:dyDescent="0.25">
      <c r="A6" s="54" t="s">
        <v>79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7">
        <f>'30.06.2017'!L6</f>
        <v>0</v>
      </c>
      <c r="K6" s="7">
        <v>2.1800000000000002</v>
      </c>
      <c r="L6" s="7">
        <f>'30.06.2017'!N6</f>
        <v>0</v>
      </c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>
        <f t="shared" si="4"/>
        <v>0.17665416825703317</v>
      </c>
      <c r="AD6">
        <f t="shared" si="5"/>
        <v>0.13488511580695767</v>
      </c>
      <c r="AG6" s="15">
        <f t="shared" si="0"/>
        <v>0.90567816969397608</v>
      </c>
      <c r="AH6" s="15">
        <f t="shared" si="1"/>
        <v>0.72390883085724844</v>
      </c>
      <c r="AI6" s="15"/>
      <c r="AJ6" s="15"/>
    </row>
    <row r="7" spans="1:36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'30.06.2017'!L7</f>
        <v>0.90136479008030623</v>
      </c>
      <c r="K7" s="7">
        <v>2.1800000000000002</v>
      </c>
      <c r="L7" s="7">
        <f>'30.06.2017'!N7</f>
        <v>1.4487849020398815</v>
      </c>
      <c r="M7" s="8">
        <f t="shared" ref="M7:P8" si="8">I7*1.2</f>
        <v>0.95910406086235145</v>
      </c>
      <c r="N7" s="8">
        <f t="shared" si="8"/>
        <v>1.0816377480963675</v>
      </c>
      <c r="O7" s="8">
        <f t="shared" si="8"/>
        <v>2.6160000000000001</v>
      </c>
      <c r="P7" s="8">
        <f t="shared" si="8"/>
        <v>1.7385418824478578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15">
        <f t="shared" si="0"/>
        <v>0.79925338405195956</v>
      </c>
      <c r="AH7" s="15">
        <f t="shared" si="1"/>
        <v>1.0993674792544803</v>
      </c>
      <c r="AI7" s="15">
        <f t="shared" si="2"/>
        <v>0.80154772519621764</v>
      </c>
      <c r="AJ7" s="15">
        <f t="shared" si="3"/>
        <v>1.6965011825839753</v>
      </c>
    </row>
    <row r="8" spans="1:36" x14ac:dyDescent="0.25">
      <c r="A8" s="54" t="s">
        <v>112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'30.06.2017'!L8</f>
        <v>0.97</v>
      </c>
      <c r="K8" s="7">
        <v>2.1800000000000002</v>
      </c>
      <c r="L8" s="7">
        <f>'30.06.2017'!N8</f>
        <v>1.55</v>
      </c>
      <c r="M8" s="8">
        <f t="shared" si="8"/>
        <v>0.95910406086235145</v>
      </c>
      <c r="N8" s="8">
        <f t="shared" si="8"/>
        <v>1.1639999999999999</v>
      </c>
      <c r="O8" s="8">
        <f t="shared" si="8"/>
        <v>2.6160000000000001</v>
      </c>
      <c r="P8" s="8">
        <f t="shared" si="8"/>
        <v>1.8599999999999999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>
        <f t="shared" ref="AC8" si="9">W8/B8</f>
        <v>0</v>
      </c>
      <c r="AD8">
        <f t="shared" ref="AD8" si="10">Z8/E8</f>
        <v>0</v>
      </c>
      <c r="AE8">
        <f t="shared" ref="AE8" si="11">(X8+Y8)/(C8+D8)</f>
        <v>0</v>
      </c>
      <c r="AF8">
        <f t="shared" ref="AF8" si="12">(AA8+AB8)/(F8+G8)</f>
        <v>0</v>
      </c>
      <c r="AG8" s="15">
        <f t="shared" ref="AG8" si="13">(Q8+W8)/B8</f>
        <v>0.79925338405195956</v>
      </c>
      <c r="AH8" s="15">
        <f t="shared" ref="AH8" si="14">(T8+Z8)/E8</f>
        <v>1.0993674792544803</v>
      </c>
      <c r="AI8" s="15">
        <f t="shared" ref="AI8" si="15">(R8+X8)/C8</f>
        <v>0.80154772519621764</v>
      </c>
      <c r="AJ8" s="15">
        <f t="shared" ref="AJ8" si="16">(U8+V8+AA8+AB8)/(F8+G8)</f>
        <v>1.6965011825839753</v>
      </c>
    </row>
    <row r="9" spans="1:36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7">
        <f>'30.06.2017'!L9</f>
        <v>1.3</v>
      </c>
      <c r="K9" s="7">
        <v>2.1800000000000002</v>
      </c>
      <c r="L9" s="7">
        <f>'30.06.2017'!N9</f>
        <v>1.95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15">
        <f t="shared" si="0"/>
        <v>0.88003251834997398</v>
      </c>
      <c r="AH9" s="15">
        <f t="shared" si="1"/>
        <v>1.2995790594155217</v>
      </c>
      <c r="AI9" s="15">
        <f t="shared" si="2"/>
        <v>1.0519376194565246</v>
      </c>
      <c r="AJ9" s="15">
        <f t="shared" si="3"/>
        <v>1.5630771489392941</v>
      </c>
    </row>
    <row r="10" spans="1:36" x14ac:dyDescent="0.25">
      <c r="A10" s="54" t="s">
        <v>84</v>
      </c>
      <c r="B10" s="4">
        <v>12.874000000000001</v>
      </c>
      <c r="C10" s="4">
        <v>3.2320000000000002</v>
      </c>
      <c r="D10" s="4">
        <v>0</v>
      </c>
      <c r="E10" s="4">
        <v>12.874000000000001</v>
      </c>
      <c r="F10" s="4">
        <v>3.2320000000000002</v>
      </c>
      <c r="G10" s="4">
        <v>0</v>
      </c>
      <c r="H10" s="4">
        <v>44.454999999999998</v>
      </c>
      <c r="I10" s="4">
        <v>0.95</v>
      </c>
      <c r="J10" s="7">
        <f>'30.06.2017'!L10</f>
        <v>0.94799999999999995</v>
      </c>
      <c r="K10" s="7">
        <v>2.1800000000000002</v>
      </c>
      <c r="L10" s="7">
        <f>'30.06.2017'!N10</f>
        <v>1.1299999999999999</v>
      </c>
      <c r="M10" s="4">
        <v>1.1399999999999999</v>
      </c>
      <c r="N10" s="4">
        <v>1.1399999999999999</v>
      </c>
      <c r="O10" s="4">
        <v>1.36</v>
      </c>
      <c r="P10" s="13">
        <v>0</v>
      </c>
      <c r="Q10" s="4">
        <v>9.3949999999999996</v>
      </c>
      <c r="R10" s="4">
        <v>2.911</v>
      </c>
      <c r="S10" s="4">
        <v>0</v>
      </c>
      <c r="T10" s="4">
        <v>15.593999999999999</v>
      </c>
      <c r="U10" s="4">
        <v>3.556</v>
      </c>
      <c r="V10" s="13">
        <v>9.2550000000000008</v>
      </c>
      <c r="W10" s="4"/>
      <c r="X10" s="4"/>
      <c r="Y10" s="4"/>
      <c r="Z10" s="4"/>
      <c r="AA10" s="4"/>
      <c r="AB10" s="4"/>
      <c r="AC10">
        <f t="shared" si="4"/>
        <v>0</v>
      </c>
      <c r="AD10">
        <f t="shared" si="5"/>
        <v>0</v>
      </c>
      <c r="AE10">
        <f t="shared" si="6"/>
        <v>0</v>
      </c>
      <c r="AF10">
        <f t="shared" si="7"/>
        <v>0</v>
      </c>
      <c r="AG10" s="15">
        <f t="shared" si="0"/>
        <v>0.72976541867329492</v>
      </c>
      <c r="AH10" s="15">
        <f t="shared" si="1"/>
        <v>1.2112785459064781</v>
      </c>
      <c r="AI10" s="15">
        <f t="shared" si="2"/>
        <v>0.90068069306930687</v>
      </c>
      <c r="AJ10" s="15">
        <f t="shared" si="3"/>
        <v>3.9637995049504946</v>
      </c>
    </row>
    <row r="11" spans="1:36" x14ac:dyDescent="0.25">
      <c r="A11" s="54" t="s">
        <v>86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7">
        <f>'30.06.2017'!L11</f>
        <v>1.56</v>
      </c>
      <c r="K11" s="7">
        <v>2.1800000000000002</v>
      </c>
      <c r="L11" s="7">
        <f>'30.06.2017'!N11</f>
        <v>0.71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>
        <f t="shared" si="4"/>
        <v>1.0967769959169489E-2</v>
      </c>
      <c r="AD11">
        <f t="shared" si="5"/>
        <v>0</v>
      </c>
      <c r="AE11">
        <f t="shared" si="6"/>
        <v>0.10334020974245813</v>
      </c>
      <c r="AF11">
        <f t="shared" si="7"/>
        <v>0</v>
      </c>
      <c r="AG11" s="15">
        <f t="shared" si="0"/>
        <v>0.61889388411085056</v>
      </c>
      <c r="AH11" s="15">
        <f t="shared" si="1"/>
        <v>0.79558602983379723</v>
      </c>
      <c r="AI11" s="15">
        <f t="shared" si="2"/>
        <v>0.81573140314685566</v>
      </c>
      <c r="AJ11" s="15">
        <f t="shared" si="3"/>
        <v>0.84199271802577591</v>
      </c>
    </row>
    <row r="12" spans="1:36" x14ac:dyDescent="0.25">
      <c r="A12" s="54" t="s">
        <v>85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7">
        <f>'30.06.2017'!L12</f>
        <v>1.02</v>
      </c>
      <c r="K12" s="7">
        <v>2.1800000000000002</v>
      </c>
      <c r="L12" s="7">
        <f>'30.06.2017'!N12</f>
        <v>1.65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40.485999999999997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15">
        <f t="shared" si="0"/>
        <v>0.97989817704056492</v>
      </c>
      <c r="AH12" s="15">
        <f t="shared" si="1"/>
        <v>1.299988393108823</v>
      </c>
      <c r="AI12" s="15">
        <f t="shared" si="2"/>
        <v>0.98074142916150364</v>
      </c>
      <c r="AJ12" s="15">
        <f t="shared" si="3"/>
        <v>1.7523994811932551</v>
      </c>
    </row>
    <row r="13" spans="1:36" x14ac:dyDescent="0.25">
      <c r="A13" s="54" t="s">
        <v>20</v>
      </c>
      <c r="B13" s="4">
        <v>36.872999999999998</v>
      </c>
      <c r="C13" s="4">
        <v>11.788</v>
      </c>
      <c r="D13" s="4">
        <v>0</v>
      </c>
      <c r="E13" s="4">
        <v>36.313000000000002</v>
      </c>
      <c r="F13" s="4">
        <v>7.87</v>
      </c>
      <c r="G13" s="4">
        <v>0</v>
      </c>
      <c r="H13" s="4"/>
      <c r="I13" s="4">
        <v>0.8</v>
      </c>
      <c r="J13" s="7">
        <f>'30.06.2017'!L13</f>
        <v>0.77500000000000002</v>
      </c>
      <c r="K13" s="7">
        <v>2.1800000000000002</v>
      </c>
      <c r="L13" s="7">
        <f>'30.06.2017'!N13</f>
        <v>1.851</v>
      </c>
      <c r="M13" s="4">
        <v>0.96</v>
      </c>
      <c r="N13" s="4">
        <v>0.96</v>
      </c>
      <c r="O13" s="4">
        <v>1.92</v>
      </c>
      <c r="P13" s="4">
        <v>1.92</v>
      </c>
      <c r="Q13" s="4">
        <v>25.811</v>
      </c>
      <c r="R13" s="4">
        <v>8.2520000000000007</v>
      </c>
      <c r="S13" s="4">
        <v>0</v>
      </c>
      <c r="T13" s="4">
        <v>53.38</v>
      </c>
      <c r="U13" s="4">
        <v>11.569000000000001</v>
      </c>
      <c r="V13" s="4"/>
      <c r="W13" s="4"/>
      <c r="X13" s="4"/>
      <c r="Y13" s="4"/>
      <c r="Z13" s="4"/>
      <c r="AA13" s="4"/>
      <c r="AB13" s="4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15">
        <f t="shared" si="0"/>
        <v>0.69999728798850114</v>
      </c>
      <c r="AH13" s="15">
        <f t="shared" si="1"/>
        <v>1.4699969707818137</v>
      </c>
      <c r="AI13" s="15">
        <f t="shared" si="2"/>
        <v>0.70003393281303028</v>
      </c>
      <c r="AJ13" s="15">
        <f t="shared" si="3"/>
        <v>1.470012706480305</v>
      </c>
    </row>
    <row r="14" spans="1:36" x14ac:dyDescent="0.25">
      <c r="A14" s="54" t="s">
        <v>50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7">
        <f>'30.06.2017'!L14</f>
        <v>1.43</v>
      </c>
      <c r="K14" s="7">
        <v>2.1800000000000002</v>
      </c>
      <c r="L14" s="7">
        <f>'30.06.2017'!N14</f>
        <v>1.585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>
        <f t="shared" si="4"/>
        <v>0</v>
      </c>
      <c r="AD14">
        <f t="shared" si="5"/>
        <v>0</v>
      </c>
      <c r="AE14">
        <f t="shared" si="6"/>
        <v>0</v>
      </c>
      <c r="AF14">
        <f t="shared" si="7"/>
        <v>0</v>
      </c>
      <c r="AG14" s="15">
        <f t="shared" si="0"/>
        <v>1.1520338946782789</v>
      </c>
      <c r="AH14" s="15">
        <f t="shared" si="1"/>
        <v>1.3016703656114941</v>
      </c>
      <c r="AI14" s="15">
        <f t="shared" si="2"/>
        <v>1.2099607267705321</v>
      </c>
      <c r="AJ14" s="15">
        <f t="shared" si="3"/>
        <v>1.3286790266512165</v>
      </c>
    </row>
    <row r="15" spans="1:36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/>
      <c r="J15" s="7">
        <f>'30.06.2017'!L15</f>
        <v>1.4650000000000001</v>
      </c>
      <c r="K15" s="7">
        <v>2.1800000000000002</v>
      </c>
      <c r="L15" s="7">
        <f>'30.06.2017'!N15</f>
        <v>2.1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G15" s="15"/>
      <c r="AH15" s="15"/>
      <c r="AI15" s="15"/>
      <c r="AJ15" s="15"/>
    </row>
    <row r="16" spans="1:36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7">
        <f>'30.06.2017'!L16</f>
        <v>1.1200000000000001</v>
      </c>
      <c r="K16" s="7">
        <v>2.1800000000000002</v>
      </c>
      <c r="L16" s="7">
        <f>'30.06.2017'!N16</f>
        <v>1.37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>
        <f t="shared" si="4"/>
        <v>0.11849604637715984</v>
      </c>
      <c r="AD16">
        <f t="shared" si="5"/>
        <v>0.11882713454940048</v>
      </c>
      <c r="AE16">
        <f t="shared" si="6"/>
        <v>7.8722718617255022E-2</v>
      </c>
      <c r="AF16">
        <f t="shared" si="7"/>
        <v>6.5533099571828804E-2</v>
      </c>
      <c r="AG16" s="15">
        <f t="shared" si="0"/>
        <v>0.99849814896860367</v>
      </c>
      <c r="AH16" s="15">
        <f t="shared" si="1"/>
        <v>1.0288065780725819</v>
      </c>
      <c r="AI16" s="15">
        <f t="shared" si="2"/>
        <v>0.95872857770616671</v>
      </c>
      <c r="AJ16" s="15">
        <f t="shared" si="3"/>
        <v>0.97554666713653904</v>
      </c>
    </row>
    <row r="17" spans="1:36" x14ac:dyDescent="0.25">
      <c r="A17" s="54" t="s">
        <v>22</v>
      </c>
      <c r="B17" s="4">
        <v>48.48</v>
      </c>
      <c r="C17" s="4">
        <v>6.8789999999999996</v>
      </c>
      <c r="D17" s="4">
        <v>7.4999999999999997E-2</v>
      </c>
      <c r="E17" s="4">
        <v>46.804000000000002</v>
      </c>
      <c r="F17" s="4">
        <v>4.7789999999999999</v>
      </c>
      <c r="G17" s="4"/>
      <c r="H17" s="4"/>
      <c r="I17" s="4">
        <v>1.1399999999999999</v>
      </c>
      <c r="J17" s="7">
        <f>'30.06.2017'!L17</f>
        <v>1.83</v>
      </c>
      <c r="K17" s="7">
        <v>2.1800000000000002</v>
      </c>
      <c r="L17" s="7">
        <f>'30.06.2017'!N17</f>
        <v>2.77</v>
      </c>
      <c r="M17" s="4">
        <v>1.3680000000000001</v>
      </c>
      <c r="N17" s="4">
        <v>2.016</v>
      </c>
      <c r="O17" s="4">
        <v>2.016</v>
      </c>
      <c r="P17" s="4">
        <v>3.2519999999999998</v>
      </c>
      <c r="Q17" s="4">
        <v>55.267000000000003</v>
      </c>
      <c r="R17" s="4">
        <v>11.557</v>
      </c>
      <c r="S17" s="4">
        <v>0.126</v>
      </c>
      <c r="T17" s="4">
        <v>78.631</v>
      </c>
      <c r="U17" s="4">
        <v>12.951000000000001</v>
      </c>
      <c r="V17" s="4">
        <v>0</v>
      </c>
      <c r="W17" s="4">
        <v>7.694</v>
      </c>
      <c r="X17" s="4">
        <v>0.33</v>
      </c>
      <c r="Y17" s="4">
        <v>1.9E-2</v>
      </c>
      <c r="Z17" s="4">
        <v>0</v>
      </c>
      <c r="AA17" s="4">
        <v>0</v>
      </c>
      <c r="AB17" s="4">
        <v>0</v>
      </c>
      <c r="AC17">
        <f t="shared" si="4"/>
        <v>0.15870462046204623</v>
      </c>
      <c r="AD17">
        <f t="shared" si="5"/>
        <v>0</v>
      </c>
      <c r="AE17">
        <f t="shared" si="6"/>
        <v>5.0186942766752951E-2</v>
      </c>
      <c r="AF17">
        <f t="shared" si="7"/>
        <v>0</v>
      </c>
      <c r="AG17" s="15">
        <f t="shared" si="0"/>
        <v>1.2987004950495051</v>
      </c>
      <c r="AH17" s="15">
        <f t="shared" si="1"/>
        <v>1.6800059823946671</v>
      </c>
      <c r="AI17" s="15">
        <f t="shared" si="2"/>
        <v>1.7280127925570579</v>
      </c>
      <c r="AJ17" s="15">
        <f t="shared" si="3"/>
        <v>2.7099811676082863</v>
      </c>
    </row>
    <row r="18" spans="1:36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7">
        <f>'30.06.2017'!L18</f>
        <v>1.27</v>
      </c>
      <c r="K18" s="7">
        <v>2.1800000000000002</v>
      </c>
      <c r="L18" s="7">
        <f>'30.06.2017'!N18</f>
        <v>2.4</v>
      </c>
      <c r="M18" s="4"/>
      <c r="N18" s="4"/>
      <c r="O18" s="4"/>
      <c r="P18" s="4"/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/>
      <c r="AB18" s="4"/>
      <c r="AC18">
        <f t="shared" si="4"/>
        <v>6.9620980531868437E-2</v>
      </c>
      <c r="AD18">
        <f t="shared" si="5"/>
        <v>3.5452454816255349E-2</v>
      </c>
      <c r="AE18">
        <f t="shared" si="6"/>
        <v>6.6647452986526398E-2</v>
      </c>
      <c r="AF18">
        <f t="shared" si="7"/>
        <v>0</v>
      </c>
      <c r="AG18" s="15">
        <f t="shared" si="0"/>
        <v>0.51169926678465538</v>
      </c>
      <c r="AH18" s="15">
        <f t="shared" si="1"/>
        <v>1.0327977651216991</v>
      </c>
      <c r="AI18" s="15">
        <f t="shared" si="2"/>
        <v>0.87509244802366659</v>
      </c>
      <c r="AJ18" s="15">
        <f t="shared" si="3"/>
        <v>0.79187448988845555</v>
      </c>
    </row>
    <row r="19" spans="1:36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7">
        <f>'30.06.2017'!L19</f>
        <v>1</v>
      </c>
      <c r="K19" s="7">
        <v>2.1800000000000002</v>
      </c>
      <c r="L19" s="7">
        <f>'30.06.2017'!N19</f>
        <v>2.08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>
        <f t="shared" si="4"/>
        <v>0</v>
      </c>
      <c r="AD19">
        <f t="shared" si="5"/>
        <v>0</v>
      </c>
      <c r="AE19">
        <f t="shared" si="6"/>
        <v>0</v>
      </c>
      <c r="AF19">
        <f t="shared" si="7"/>
        <v>0</v>
      </c>
      <c r="AG19" s="15">
        <f t="shared" si="0"/>
        <v>0.87942701671976364</v>
      </c>
      <c r="AH19" s="15">
        <f t="shared" si="1"/>
        <v>1.639238711141366</v>
      </c>
      <c r="AI19" s="15">
        <f t="shared" si="2"/>
        <v>1.0438565051643804</v>
      </c>
      <c r="AJ19" s="15">
        <f t="shared" si="3"/>
        <v>1.8885325850953669</v>
      </c>
    </row>
    <row r="20" spans="1:36" x14ac:dyDescent="0.25">
      <c r="A20" s="54" t="s">
        <v>82</v>
      </c>
      <c r="B20" s="4">
        <v>11.505000000000001</v>
      </c>
      <c r="C20" s="4">
        <v>44.930999999999997</v>
      </c>
      <c r="D20" s="4">
        <v>0</v>
      </c>
      <c r="E20" s="4">
        <v>9.4499999999999993</v>
      </c>
      <c r="F20" s="4">
        <v>43.003999999999998</v>
      </c>
      <c r="G20" s="4">
        <v>0</v>
      </c>
      <c r="H20" s="4"/>
      <c r="I20" s="4">
        <v>1</v>
      </c>
      <c r="J20" s="7">
        <f>'30.06.2017'!L20</f>
        <v>1.4650000000000001</v>
      </c>
      <c r="K20" s="7">
        <v>2.1800000000000002</v>
      </c>
      <c r="L20" s="7">
        <f>'30.06.2017'!N20</f>
        <v>1.8660000000000001</v>
      </c>
      <c r="M20" s="4">
        <v>1.2</v>
      </c>
      <c r="N20" s="4">
        <v>1.2</v>
      </c>
      <c r="O20" s="4">
        <v>2.496</v>
      </c>
      <c r="P20" s="4">
        <v>2.496</v>
      </c>
      <c r="Q20" s="4">
        <v>11.311999999999999</v>
      </c>
      <c r="R20" s="4">
        <v>43.954999999999998</v>
      </c>
      <c r="S20" s="4">
        <v>0</v>
      </c>
      <c r="T20" s="4">
        <v>19.655999999999999</v>
      </c>
      <c r="U20" s="4">
        <v>89.447999999999993</v>
      </c>
      <c r="V20" s="4">
        <v>0</v>
      </c>
      <c r="W20" s="4">
        <v>6.2229999999999999</v>
      </c>
      <c r="X20" s="4">
        <v>1.135</v>
      </c>
      <c r="Y20" s="4">
        <v>0</v>
      </c>
      <c r="Z20" s="4">
        <v>1.444</v>
      </c>
      <c r="AA20" s="4">
        <v>7.02</v>
      </c>
      <c r="AB20" s="4">
        <v>0</v>
      </c>
      <c r="AC20">
        <f t="shared" si="4"/>
        <v>0.54089526292916124</v>
      </c>
      <c r="AD20">
        <f t="shared" si="5"/>
        <v>0.1528042328042328</v>
      </c>
      <c r="AE20">
        <f t="shared" si="6"/>
        <v>2.5260955687609891E-2</v>
      </c>
      <c r="AF20">
        <f t="shared" si="7"/>
        <v>0.16324062877871826</v>
      </c>
      <c r="AG20" s="15">
        <f t="shared" si="0"/>
        <v>1.5241199478487613</v>
      </c>
      <c r="AH20" s="15">
        <f t="shared" si="1"/>
        <v>2.2328042328042326</v>
      </c>
      <c r="AI20" s="15">
        <f t="shared" si="2"/>
        <v>1.0035387594311278</v>
      </c>
      <c r="AJ20" s="15">
        <f t="shared" si="3"/>
        <v>2.2432331876104548</v>
      </c>
    </row>
    <row r="21" spans="1:36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4"/>
      <c r="J21" s="7">
        <f>'30.06.2017'!L21</f>
        <v>0.95297662527392257</v>
      </c>
      <c r="K21" s="7">
        <v>2.1800000000000002</v>
      </c>
      <c r="L21" s="7">
        <f>'30.06.2017'!N21</f>
        <v>2.1806990822858023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G21" s="15"/>
      <c r="AH21" s="15"/>
      <c r="AI21" s="15"/>
      <c r="AJ21" s="15"/>
    </row>
    <row r="22" spans="1:36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'30.06.2017'!L22</f>
        <v>1.23</v>
      </c>
      <c r="K22" s="7">
        <v>2.1800000000000002</v>
      </c>
      <c r="L22" s="7">
        <f>'30.06.2017'!N22</f>
        <v>1.95</v>
      </c>
      <c r="M22" s="8">
        <f>I22*1.2</f>
        <v>1.0533287438244108</v>
      </c>
      <c r="N22" s="8">
        <f>J22*1.2</f>
        <v>1.476</v>
      </c>
      <c r="O22" s="8">
        <f>K22*1.2</f>
        <v>2.6160000000000001</v>
      </c>
      <c r="P22" s="8">
        <f>L22*1.2</f>
        <v>2.34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>
        <f t="shared" si="4"/>
        <v>5.9174293350611491E-3</v>
      </c>
      <c r="AD22">
        <f t="shared" si="5"/>
        <v>5.889227873654812E-3</v>
      </c>
      <c r="AE22">
        <f t="shared" si="6"/>
        <v>1.4628205774898577E-3</v>
      </c>
      <c r="AF22">
        <f t="shared" si="7"/>
        <v>9.4609936746499425E-4</v>
      </c>
      <c r="AG22" s="15">
        <f t="shared" si="0"/>
        <v>0.88369138252207025</v>
      </c>
      <c r="AH22" s="15">
        <f t="shared" si="1"/>
        <v>1.6710127549342522</v>
      </c>
      <c r="AI22" s="15">
        <f t="shared" si="2"/>
        <v>0.94171776930670958</v>
      </c>
      <c r="AJ22" s="15">
        <f t="shared" si="3"/>
        <v>2.1638049413418394</v>
      </c>
    </row>
    <row r="23" spans="1:36" x14ac:dyDescent="0.25">
      <c r="A23" s="54" t="s">
        <v>27</v>
      </c>
      <c r="B23" s="4">
        <v>27.053999999999998</v>
      </c>
      <c r="C23" s="4">
        <v>8.9260000000000002</v>
      </c>
      <c r="D23" s="4">
        <v>0</v>
      </c>
      <c r="E23" s="4">
        <v>24.202999999999999</v>
      </c>
      <c r="F23" s="4">
        <v>3.0680000000000001</v>
      </c>
      <c r="G23" s="4">
        <v>0</v>
      </c>
      <c r="H23" s="4"/>
      <c r="I23" s="4">
        <v>0.8</v>
      </c>
      <c r="J23" s="7">
        <f>'30.06.2017'!L23</f>
        <v>1.33</v>
      </c>
      <c r="K23" s="7">
        <v>2.1800000000000002</v>
      </c>
      <c r="L23" s="7">
        <f>'30.06.2017'!N23</f>
        <v>1.67</v>
      </c>
      <c r="M23" s="4">
        <v>0.96</v>
      </c>
      <c r="N23" s="4">
        <v>0.96</v>
      </c>
      <c r="O23" s="4">
        <v>1.37</v>
      </c>
      <c r="P23" s="4">
        <v>1.37</v>
      </c>
      <c r="Q23" s="4">
        <v>20.622</v>
      </c>
      <c r="R23" s="4">
        <v>8.1769999999999996</v>
      </c>
      <c r="S23" s="4">
        <v>0</v>
      </c>
      <c r="T23" s="4">
        <v>26.148</v>
      </c>
      <c r="U23" s="4">
        <v>4.976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>
        <f t="shared" si="4"/>
        <v>0</v>
      </c>
      <c r="AD23">
        <f t="shared" si="5"/>
        <v>0</v>
      </c>
      <c r="AE23">
        <f t="shared" si="6"/>
        <v>0</v>
      </c>
      <c r="AF23">
        <f t="shared" si="7"/>
        <v>0</v>
      </c>
      <c r="AG23" s="15">
        <f t="shared" si="0"/>
        <v>0.76225327123530717</v>
      </c>
      <c r="AH23" s="15">
        <f t="shared" si="1"/>
        <v>1.0803619386026526</v>
      </c>
      <c r="AI23" s="15">
        <f t="shared" si="2"/>
        <v>0.9160878332959892</v>
      </c>
      <c r="AJ23" s="15">
        <f t="shared" si="3"/>
        <v>1.621903520208605</v>
      </c>
    </row>
    <row r="24" spans="1:36" x14ac:dyDescent="0.25">
      <c r="A24" s="54" t="s">
        <v>44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7">
        <f>'30.06.2017'!L24</f>
        <v>0.93</v>
      </c>
      <c r="K24" s="7">
        <v>2.1800000000000002</v>
      </c>
      <c r="L24" s="7">
        <f>'30.06.2017'!N24</f>
        <v>2.58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15">
        <f t="shared" si="0"/>
        <v>1.0845812438757276</v>
      </c>
      <c r="AH24" s="15">
        <f t="shared" si="1"/>
        <v>1.373533830622842</v>
      </c>
      <c r="AI24" s="15">
        <f t="shared" si="2"/>
        <v>1.080019864260884</v>
      </c>
      <c r="AJ24" s="15">
        <f t="shared" si="3"/>
        <v>1.3716961563845502</v>
      </c>
    </row>
    <row r="25" spans="1:36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7">
        <f>'30.06.2017'!L25</f>
        <v>1.22</v>
      </c>
      <c r="K25" s="7">
        <v>2.1800000000000002</v>
      </c>
      <c r="L25" s="7">
        <f>'30.06.2017'!N25</f>
        <v>1.52</v>
      </c>
      <c r="M25" s="7">
        <f>I25*1.2</f>
        <v>0.91439999999999999</v>
      </c>
      <c r="N25" s="7">
        <f>J25*1.2</f>
        <v>1.464</v>
      </c>
      <c r="O25" s="7">
        <f>K25*1.2</f>
        <v>2.6160000000000001</v>
      </c>
      <c r="P25" s="7">
        <f>L25*1.2</f>
        <v>1.8239999999999998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>
        <f t="shared" si="4"/>
        <v>0.10616369895976012</v>
      </c>
      <c r="AD25">
        <f t="shared" si="5"/>
        <v>0.10538616644262495</v>
      </c>
      <c r="AE25">
        <f t="shared" si="6"/>
        <v>0.17103031745559491</v>
      </c>
      <c r="AF25">
        <f t="shared" si="7"/>
        <v>0.16326458289035367</v>
      </c>
      <c r="AG25" s="15">
        <f t="shared" si="0"/>
        <v>0.867745159737904</v>
      </c>
      <c r="AH25" s="15">
        <f t="shared" si="1"/>
        <v>1.3183505438103387</v>
      </c>
      <c r="AI25" s="15">
        <f t="shared" si="2"/>
        <v>0.93286424087352371</v>
      </c>
      <c r="AJ25" s="15">
        <f t="shared" si="3"/>
        <v>1.8613296477425756</v>
      </c>
    </row>
    <row r="26" spans="1:36" x14ac:dyDescent="0.25">
      <c r="A26" s="54" t="s">
        <v>68</v>
      </c>
      <c r="B26" s="4">
        <v>65.808000000000007</v>
      </c>
      <c r="C26" s="4">
        <v>30.744</v>
      </c>
      <c r="D26" s="4">
        <v>0</v>
      </c>
      <c r="E26" s="4">
        <v>62.63</v>
      </c>
      <c r="F26" s="4">
        <v>20.655000000000001</v>
      </c>
      <c r="G26" s="4"/>
      <c r="H26" s="4"/>
      <c r="I26" s="4">
        <v>0.89</v>
      </c>
      <c r="J26" s="7">
        <f>'30.06.2017'!L26</f>
        <v>0.875</v>
      </c>
      <c r="K26" s="7">
        <v>2.1800000000000002</v>
      </c>
      <c r="L26" s="7">
        <f>'30.06.2017'!N26</f>
        <v>1.375</v>
      </c>
      <c r="M26" s="4">
        <v>1.0680000000000001</v>
      </c>
      <c r="N26" s="4">
        <v>1.536</v>
      </c>
      <c r="O26" s="4">
        <v>1.0680000000000001</v>
      </c>
      <c r="P26" s="4">
        <v>1.536</v>
      </c>
      <c r="Q26" s="4">
        <v>58.569000000000003</v>
      </c>
      <c r="R26" s="4">
        <v>39.351999999999997</v>
      </c>
      <c r="S26" s="4">
        <v>0</v>
      </c>
      <c r="T26" s="4">
        <v>56.006</v>
      </c>
      <c r="U26" s="4">
        <v>30.353000000000002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15">
        <f t="shared" si="0"/>
        <v>0.88999817651349378</v>
      </c>
      <c r="AH26" s="15">
        <f t="shared" si="1"/>
        <v>0.8942359891425834</v>
      </c>
      <c r="AI26" s="15">
        <f t="shared" si="2"/>
        <v>1.2799895914650012</v>
      </c>
      <c r="AJ26" s="15">
        <f t="shared" si="3"/>
        <v>1.469523117889131</v>
      </c>
    </row>
    <row r="27" spans="1:36" x14ac:dyDescent="0.25">
      <c r="A27" s="54" t="s">
        <v>110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7">
        <f>'30.06.2017'!L27</f>
        <v>1.62</v>
      </c>
      <c r="K27" s="7">
        <v>2.1800000000000002</v>
      </c>
      <c r="L27" s="7">
        <f>'30.06.2017'!N27</f>
        <v>1.77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>
        <f t="shared" ref="AC27" si="17">W27/B27</f>
        <v>0</v>
      </c>
      <c r="AD27">
        <f t="shared" ref="AD27" si="18">Z27/E27</f>
        <v>0</v>
      </c>
      <c r="AE27">
        <f t="shared" ref="AE27" si="19">(X27+Y27)/(C27+D27)</f>
        <v>0</v>
      </c>
      <c r="AF27">
        <f t="shared" ref="AF27" si="20">(AA27+AB27)/(F27+G27)</f>
        <v>0</v>
      </c>
      <c r="AG27" s="15">
        <f t="shared" ref="AG27" si="21">(Q27+W27)/B27</f>
        <v>0.75615624673314896</v>
      </c>
      <c r="AH27" s="15">
        <f t="shared" ref="AH27" si="22">(T27+Z27)/E27</f>
        <v>1.2315762399589876</v>
      </c>
      <c r="AI27" s="15">
        <f t="shared" ref="AI27" si="23">(R27+X27)/C27</f>
        <v>0.65771646125267458</v>
      </c>
      <c r="AJ27" s="15">
        <f t="shared" ref="AJ27" si="24">(U27+V27+AA27+AB27)/(F27+G27)</f>
        <v>1.1102469659745284</v>
      </c>
    </row>
    <row r="28" spans="1:36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7">
        <f>'30.06.2017'!L28</f>
        <v>1.52</v>
      </c>
      <c r="K28" s="7">
        <v>2.1800000000000002</v>
      </c>
      <c r="L28" s="7">
        <f>'30.06.2017'!N28</f>
        <v>1.63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15">
        <f t="shared" si="0"/>
        <v>0.75615624673314896</v>
      </c>
      <c r="AH28" s="15">
        <f t="shared" si="1"/>
        <v>1.2315762399589876</v>
      </c>
      <c r="AI28" s="15">
        <f t="shared" si="2"/>
        <v>0.65771646125267458</v>
      </c>
      <c r="AJ28" s="15">
        <f t="shared" si="3"/>
        <v>1.1102469659745284</v>
      </c>
    </row>
    <row r="29" spans="1:36" x14ac:dyDescent="0.25">
      <c r="A29" s="54" t="s">
        <v>89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7">
        <f>'30.06.2017'!L29</f>
        <v>1</v>
      </c>
      <c r="K29" s="7">
        <v>2.1800000000000002</v>
      </c>
      <c r="L29" s="7">
        <f>'30.06.2017'!N29</f>
        <v>1.64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>
        <f t="shared" si="4"/>
        <v>0</v>
      </c>
      <c r="AD29">
        <f t="shared" si="5"/>
        <v>0</v>
      </c>
      <c r="AE29">
        <f t="shared" si="6"/>
        <v>0</v>
      </c>
      <c r="AF29">
        <f t="shared" si="7"/>
        <v>0</v>
      </c>
      <c r="AG29" s="15">
        <f>(Q29+W29)/B29</f>
        <v>0.94997561885093085</v>
      </c>
      <c r="AH29" s="15">
        <f>(T29+Z29)/E29</f>
        <v>1.199990389697756</v>
      </c>
      <c r="AI29" s="15">
        <f>(R29+X29)/C29</f>
        <v>1.0500039249548629</v>
      </c>
      <c r="AJ29" s="15">
        <f>(U29+V29+AA29+AB29)/(F29+G29)</f>
        <v>1.4598601909633748</v>
      </c>
    </row>
    <row r="30" spans="1:36" x14ac:dyDescent="0.25">
      <c r="A30" s="55" t="s">
        <v>51</v>
      </c>
      <c r="B30" s="4">
        <v>86.088999999999999</v>
      </c>
      <c r="C30" s="4">
        <v>29.715</v>
      </c>
      <c r="D30" s="4">
        <v>1.278</v>
      </c>
      <c r="E30" s="4">
        <v>83.031999999999996</v>
      </c>
      <c r="F30" s="4">
        <v>161.767</v>
      </c>
      <c r="G30" s="4">
        <v>6.4000000000000001E-2</v>
      </c>
      <c r="H30" s="4"/>
      <c r="I30" s="4">
        <v>0.62</v>
      </c>
      <c r="J30" s="7">
        <f>'30.06.2017'!L30</f>
        <v>1.1000000000000001</v>
      </c>
      <c r="K30" s="7">
        <v>2.1800000000000002</v>
      </c>
      <c r="L30" s="7">
        <f>'30.06.2017'!N30</f>
        <v>1.05</v>
      </c>
      <c r="M30" s="4"/>
      <c r="N30" s="4"/>
      <c r="O30" s="4"/>
      <c r="P30" s="4"/>
      <c r="Q30" s="4">
        <v>53.636000000000003</v>
      </c>
      <c r="R30" s="4">
        <v>26.614999999999998</v>
      </c>
      <c r="S30" s="4">
        <v>1.1499999999999999</v>
      </c>
      <c r="T30" s="4">
        <v>100.179</v>
      </c>
      <c r="U30" s="4">
        <v>239.465</v>
      </c>
      <c r="V30" s="4">
        <v>8.7999999999999995E-2</v>
      </c>
      <c r="W30" s="4"/>
      <c r="X30" s="4"/>
      <c r="Y30" s="4"/>
      <c r="Z30" s="4"/>
      <c r="AA30" s="4"/>
      <c r="AB30" s="4"/>
      <c r="AC30">
        <f t="shared" si="4"/>
        <v>0</v>
      </c>
      <c r="AD30">
        <f t="shared" si="5"/>
        <v>0</v>
      </c>
      <c r="AE30">
        <f t="shared" si="6"/>
        <v>0</v>
      </c>
      <c r="AF30">
        <f t="shared" si="7"/>
        <v>0</v>
      </c>
      <c r="AG30" s="15">
        <f t="shared" ref="AG30:AG48" si="25">(Q30+W30)/B30</f>
        <v>0.62302965535666577</v>
      </c>
      <c r="AH30" s="15">
        <f t="shared" ref="AH30:AH48" si="26">(T30+Z30)/E30</f>
        <v>1.2065107428461317</v>
      </c>
      <c r="AI30" s="15">
        <f t="shared" ref="AI30:AI48" si="27">(R30+X30)/C30</f>
        <v>0.89567558472152109</v>
      </c>
      <c r="AJ30" s="15">
        <f t="shared" ref="AJ30:AJ48" si="28">(U30+V30+AA30+AB30)/(F30+G30)</f>
        <v>1.4802664508036163</v>
      </c>
    </row>
    <row r="31" spans="1:36" x14ac:dyDescent="0.25">
      <c r="A31" s="54" t="s">
        <v>90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7">
        <f>'30.06.2017'!L31</f>
        <v>0.76</v>
      </c>
      <c r="K31" s="7">
        <v>2.1800000000000002</v>
      </c>
      <c r="L31" s="7">
        <f>'30.06.2017'!N31</f>
        <v>1.1399999999999999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>
        <f t="shared" si="4"/>
        <v>0</v>
      </c>
      <c r="AD31">
        <f t="shared" si="5"/>
        <v>0</v>
      </c>
      <c r="AE31">
        <f t="shared" si="6"/>
        <v>0</v>
      </c>
      <c r="AF31">
        <f t="shared" si="7"/>
        <v>0</v>
      </c>
      <c r="AG31" s="15">
        <f t="shared" si="25"/>
        <v>0.76399873769748139</v>
      </c>
      <c r="AH31" s="15">
        <f t="shared" si="26"/>
        <v>0.64499962748652739</v>
      </c>
      <c r="AI31" s="15">
        <f t="shared" si="27"/>
        <v>0.76400345399595515</v>
      </c>
      <c r="AJ31" s="15">
        <f t="shared" si="28"/>
        <v>0.64499891706945289</v>
      </c>
    </row>
    <row r="32" spans="1:36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/>
      <c r="J32" s="7">
        <f>'30.06.2017'!L32</f>
        <v>2.14</v>
      </c>
      <c r="K32" s="7">
        <v>2.1800000000000002</v>
      </c>
      <c r="L32" s="7">
        <f>'30.06.2017'!N32</f>
        <v>2.39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G32" s="15"/>
      <c r="AH32" s="15"/>
      <c r="AI32" s="15"/>
      <c r="AJ32" s="15"/>
    </row>
    <row r="33" spans="1:36" x14ac:dyDescent="0.25">
      <c r="A33" s="54" t="s">
        <v>107</v>
      </c>
      <c r="B33" s="4"/>
      <c r="C33" s="4"/>
      <c r="D33" s="4"/>
      <c r="E33" s="4"/>
      <c r="F33" s="4"/>
      <c r="G33" s="4"/>
      <c r="H33" s="4"/>
      <c r="I33" s="4"/>
      <c r="J33" s="7">
        <f>'30.06.2017'!L33</f>
        <v>0.95799999999999996</v>
      </c>
      <c r="K33" s="7">
        <v>2.1800000000000002</v>
      </c>
      <c r="L33" s="7">
        <f>'30.06.2017'!N33</f>
        <v>1.2829999999999999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G33" s="15"/>
      <c r="AH33" s="15"/>
      <c r="AI33" s="15"/>
      <c r="AJ33" s="15"/>
    </row>
    <row r="34" spans="1:36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7">
        <f>'30.06.2017'!L34</f>
        <v>1.44</v>
      </c>
      <c r="K34" s="7">
        <v>2.1800000000000002</v>
      </c>
      <c r="L34" s="7">
        <f>'30.06.2017'!N34</f>
        <v>2.0680000000000001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15">
        <f t="shared" si="25"/>
        <v>0.72615968478812642</v>
      </c>
      <c r="AH34" s="15">
        <f t="shared" si="26"/>
        <v>0.91472088969194165</v>
      </c>
      <c r="AI34" s="15">
        <f t="shared" si="27"/>
        <v>0.71665866739007955</v>
      </c>
      <c r="AJ34" s="15">
        <f t="shared" si="28"/>
        <v>0.93633352400462933</v>
      </c>
    </row>
    <row r="35" spans="1:36" x14ac:dyDescent="0.25">
      <c r="A35" s="54" t="s">
        <v>32</v>
      </c>
      <c r="B35" s="4">
        <v>64.039000000000001</v>
      </c>
      <c r="C35" s="4">
        <v>43.48</v>
      </c>
      <c r="D35" s="4"/>
      <c r="E35" s="4">
        <v>50.304000000000002</v>
      </c>
      <c r="F35" s="4">
        <v>116.218</v>
      </c>
      <c r="G35" s="4"/>
      <c r="H35" s="4"/>
      <c r="I35" s="4">
        <v>1.1399999999999999</v>
      </c>
      <c r="J35" s="7">
        <f>'30.06.2017'!L35</f>
        <v>1.04</v>
      </c>
      <c r="K35" s="7">
        <v>2.1800000000000002</v>
      </c>
      <c r="L35" s="7">
        <f>'30.06.2017'!N35</f>
        <v>0.98</v>
      </c>
      <c r="M35" s="4">
        <v>1.3680000000000001</v>
      </c>
      <c r="N35" s="4">
        <v>1.548</v>
      </c>
      <c r="O35" s="4">
        <v>1.3680000000000001</v>
      </c>
      <c r="P35" s="4">
        <v>2.4</v>
      </c>
      <c r="Q35" s="4">
        <v>72.759</v>
      </c>
      <c r="R35" s="4">
        <v>56.183</v>
      </c>
      <c r="S35" s="4"/>
      <c r="T35" s="4">
        <v>57.56</v>
      </c>
      <c r="U35" s="4">
        <v>232.012</v>
      </c>
      <c r="V35" s="4"/>
      <c r="W35" s="4"/>
      <c r="X35" s="4"/>
      <c r="Y35" s="4"/>
      <c r="Z35" s="4"/>
      <c r="AA35" s="4"/>
      <c r="AB35" s="4"/>
      <c r="AC35">
        <v>0</v>
      </c>
      <c r="AD35">
        <v>0</v>
      </c>
      <c r="AE35">
        <v>0</v>
      </c>
      <c r="AF35">
        <v>0</v>
      </c>
      <c r="AG35" s="15">
        <f t="shared" si="25"/>
        <v>1.1361670232202252</v>
      </c>
      <c r="AH35" s="15">
        <f t="shared" si="26"/>
        <v>1.1442430025445292</v>
      </c>
      <c r="AI35" s="15">
        <f t="shared" si="27"/>
        <v>1.2921573137074518</v>
      </c>
      <c r="AJ35" s="15">
        <f t="shared" si="28"/>
        <v>1.9963516839043864</v>
      </c>
    </row>
    <row r="36" spans="1:36" x14ac:dyDescent="0.25">
      <c r="A36" s="54" t="s">
        <v>91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7">
        <f>'30.06.2017'!L36</f>
        <v>1.87</v>
      </c>
      <c r="K36" s="7">
        <v>2.1800000000000002</v>
      </c>
      <c r="L36" s="7">
        <f>'30.06.2017'!N36</f>
        <v>2.82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15">
        <f t="shared" si="25"/>
        <v>0.76098776051466765</v>
      </c>
      <c r="AH36" s="15">
        <f t="shared" si="26"/>
        <v>0.58309961193879967</v>
      </c>
      <c r="AI36" s="15">
        <f t="shared" si="27"/>
        <v>0.89000139840581727</v>
      </c>
      <c r="AJ36" s="15">
        <f t="shared" si="28"/>
        <v>0.85747002559612018</v>
      </c>
    </row>
    <row r="37" spans="1:36" x14ac:dyDescent="0.25">
      <c r="A37" s="54" t="s">
        <v>87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7">
        <f>'30.06.2017'!L37</f>
        <v>2.3199999999999998</v>
      </c>
      <c r="K37" s="7">
        <v>2.1800000000000002</v>
      </c>
      <c r="L37" s="7">
        <f>'30.06.2017'!N37</f>
        <v>1.72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15">
        <f t="shared" si="25"/>
        <v>0.91588165515316444</v>
      </c>
      <c r="AH37" s="15">
        <f t="shared" si="26"/>
        <v>1.3636522205823158</v>
      </c>
      <c r="AI37" s="15">
        <f t="shared" si="27"/>
        <v>1.540762331838565</v>
      </c>
      <c r="AJ37" s="15">
        <f t="shared" si="28"/>
        <v>2.2919541323690349</v>
      </c>
    </row>
    <row r="38" spans="1:36" x14ac:dyDescent="0.25">
      <c r="A38" s="54" t="s">
        <v>35</v>
      </c>
      <c r="B38" s="4">
        <v>6860</v>
      </c>
      <c r="C38" s="4">
        <v>2735</v>
      </c>
      <c r="D38" s="4">
        <v>0</v>
      </c>
      <c r="E38" s="4">
        <v>6832</v>
      </c>
      <c r="F38" s="4">
        <v>5116</v>
      </c>
      <c r="G38" s="4">
        <v>0</v>
      </c>
      <c r="H38" s="4">
        <v>10903</v>
      </c>
      <c r="I38" s="4">
        <v>0.95</v>
      </c>
      <c r="J38" s="7">
        <f>'30.06.2017'!L38</f>
        <v>1.05</v>
      </c>
      <c r="K38" s="7">
        <v>2.1800000000000002</v>
      </c>
      <c r="L38" s="7">
        <f>'30.06.2017'!N38</f>
        <v>1.37</v>
      </c>
      <c r="M38" s="4">
        <v>1.1399999999999999</v>
      </c>
      <c r="N38" s="4">
        <v>2.78</v>
      </c>
      <c r="O38" s="4">
        <v>0.94</v>
      </c>
      <c r="P38" s="4">
        <v>2.06</v>
      </c>
      <c r="Q38" s="4">
        <v>6517</v>
      </c>
      <c r="R38" s="4">
        <v>5806</v>
      </c>
      <c r="S38" s="4">
        <v>0</v>
      </c>
      <c r="T38" s="4">
        <v>5329</v>
      </c>
      <c r="U38" s="4">
        <v>7493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15">
        <f t="shared" si="25"/>
        <v>0.95</v>
      </c>
      <c r="AH38" s="15">
        <f t="shared" si="26"/>
        <v>0.78000585480093676</v>
      </c>
      <c r="AI38" s="15">
        <f t="shared" si="27"/>
        <v>2.122851919561243</v>
      </c>
      <c r="AJ38" s="15">
        <f t="shared" si="28"/>
        <v>1.4646207974980454</v>
      </c>
    </row>
    <row r="39" spans="1:36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7">
        <f>'30.06.2017'!L39</f>
        <v>0.61599999999999999</v>
      </c>
      <c r="K39" s="7">
        <v>2.1800000000000002</v>
      </c>
      <c r="L39" s="7">
        <f>'30.06.2017'!N39</f>
        <v>1.08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15">
        <f t="shared" si="25"/>
        <v>0.89198693402935159</v>
      </c>
      <c r="AH39" s="15">
        <f t="shared" si="26"/>
        <v>1.125046284051838</v>
      </c>
      <c r="AI39" s="15">
        <f t="shared" si="27"/>
        <v>1.0499937382592361</v>
      </c>
      <c r="AJ39" s="15">
        <f t="shared" si="28"/>
        <v>1.3250159948816378</v>
      </c>
    </row>
    <row r="40" spans="1:36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7">
        <f>'30.06.2017'!L40</f>
        <v>1.53</v>
      </c>
      <c r="K40" s="7">
        <v>2.1800000000000002</v>
      </c>
      <c r="L40" s="7">
        <f>'30.06.2017'!N40</f>
        <v>1.6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>
        <f t="shared" si="4"/>
        <v>0</v>
      </c>
      <c r="AD40">
        <f t="shared" si="5"/>
        <v>0</v>
      </c>
      <c r="AE40">
        <f t="shared" si="6"/>
        <v>0</v>
      </c>
      <c r="AF40">
        <f t="shared" si="7"/>
        <v>0</v>
      </c>
      <c r="AG40" s="15">
        <f t="shared" si="25"/>
        <v>0.58041581642691309</v>
      </c>
      <c r="AH40" s="15">
        <f t="shared" si="26"/>
        <v>1.0000077174352295</v>
      </c>
      <c r="AI40" s="15">
        <f t="shared" si="27"/>
        <v>0.58043368497948133</v>
      </c>
      <c r="AJ40" s="15">
        <f t="shared" si="28"/>
        <v>1.3255250168251249</v>
      </c>
    </row>
    <row r="41" spans="1:36" x14ac:dyDescent="0.25">
      <c r="A41" s="54" t="s">
        <v>37</v>
      </c>
      <c r="B41" s="4">
        <v>20.646000000000001</v>
      </c>
      <c r="C41" s="4">
        <v>6.5039999999999996</v>
      </c>
      <c r="D41" s="4">
        <v>0</v>
      </c>
      <c r="E41" s="4">
        <v>19.945</v>
      </c>
      <c r="F41" s="4">
        <v>6.3179999999999996</v>
      </c>
      <c r="G41" s="4">
        <v>0</v>
      </c>
      <c r="H41" s="4"/>
      <c r="I41" s="4">
        <v>0.70399999999999996</v>
      </c>
      <c r="J41" s="7">
        <f>'30.06.2017'!L41</f>
        <v>1.4060614371914428</v>
      </c>
      <c r="K41" s="7">
        <v>2.1800000000000002</v>
      </c>
      <c r="L41" s="7">
        <f>'30.06.2017'!N41</f>
        <v>2.1592693021264453</v>
      </c>
      <c r="M41" s="4">
        <v>0.84</v>
      </c>
      <c r="N41" s="4">
        <v>0.84</v>
      </c>
      <c r="O41" s="4">
        <v>1.62</v>
      </c>
      <c r="P41" s="4">
        <v>1.62</v>
      </c>
      <c r="Q41" s="4">
        <v>14.535</v>
      </c>
      <c r="R41" s="4">
        <v>4.5789999999999997</v>
      </c>
      <c r="S41" s="4">
        <v>0</v>
      </c>
      <c r="T41" s="4">
        <v>27.006</v>
      </c>
      <c r="U41" s="4">
        <v>8.5540000000000003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>
        <f t="shared" si="4"/>
        <v>0</v>
      </c>
      <c r="AD41">
        <f t="shared" si="5"/>
        <v>0</v>
      </c>
      <c r="AE41">
        <f t="shared" si="6"/>
        <v>0</v>
      </c>
      <c r="AF41">
        <f t="shared" si="7"/>
        <v>0</v>
      </c>
      <c r="AG41" s="15">
        <f t="shared" si="25"/>
        <v>0.70401046207497819</v>
      </c>
      <c r="AH41" s="15">
        <f t="shared" si="26"/>
        <v>1.3540235648032088</v>
      </c>
      <c r="AI41" s="15">
        <f t="shared" si="27"/>
        <v>0.70402829028290281</v>
      </c>
      <c r="AJ41" s="15">
        <f t="shared" si="28"/>
        <v>1.3539094650205763</v>
      </c>
    </row>
    <row r="42" spans="1:36" x14ac:dyDescent="0.25">
      <c r="A42" s="54" t="s">
        <v>80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7">
        <f>'30.06.2017'!L42</f>
        <v>1.165</v>
      </c>
      <c r="K42" s="7">
        <v>2.1800000000000002</v>
      </c>
      <c r="L42" s="7">
        <f>'30.06.2017'!N42</f>
        <v>1.371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>
        <f t="shared" si="4"/>
        <v>0</v>
      </c>
      <c r="AD42">
        <f t="shared" si="5"/>
        <v>0</v>
      </c>
      <c r="AE42">
        <f t="shared" si="6"/>
        <v>0</v>
      </c>
      <c r="AF42">
        <f t="shared" si="7"/>
        <v>0</v>
      </c>
      <c r="AG42" s="15">
        <f t="shared" si="25"/>
        <v>0.79768577372009708</v>
      </c>
      <c r="AH42" s="15">
        <f t="shared" si="26"/>
        <v>0.90181023221093604</v>
      </c>
      <c r="AI42" s="15">
        <f t="shared" si="27"/>
        <v>0.95315272684254126</v>
      </c>
      <c r="AJ42" s="15">
        <f t="shared" si="28"/>
        <v>1.0535346012832263</v>
      </c>
    </row>
    <row r="43" spans="1:36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7">
        <f>'30.06.2017'!L43</f>
        <v>1</v>
      </c>
      <c r="K43" s="7">
        <v>2.1800000000000002</v>
      </c>
      <c r="L43" s="7">
        <f>'30.06.2017'!N43</f>
        <v>1.63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>
        <f t="shared" si="4"/>
        <v>0</v>
      </c>
      <c r="AD43">
        <f t="shared" si="5"/>
        <v>0</v>
      </c>
      <c r="AE43">
        <f t="shared" si="6"/>
        <v>0</v>
      </c>
      <c r="AF43">
        <f t="shared" si="7"/>
        <v>0</v>
      </c>
      <c r="AG43" s="15">
        <f t="shared" si="25"/>
        <v>1.0076549220165065</v>
      </c>
      <c r="AH43" s="15">
        <f t="shared" si="26"/>
        <v>1.1770239741039215</v>
      </c>
      <c r="AI43" s="15">
        <f t="shared" si="27"/>
        <v>1.0085282298863867</v>
      </c>
      <c r="AJ43" s="15">
        <f t="shared" si="28"/>
        <v>1.1675336016402156</v>
      </c>
    </row>
    <row r="44" spans="1:36" x14ac:dyDescent="0.25">
      <c r="A44" s="54" t="s">
        <v>111</v>
      </c>
      <c r="B44" s="4">
        <v>25.544</v>
      </c>
      <c r="C44" s="4">
        <v>8.86</v>
      </c>
      <c r="D44" s="4">
        <v>0</v>
      </c>
      <c r="E44" s="4">
        <v>24.933</v>
      </c>
      <c r="F44" s="4">
        <v>10.736000000000001</v>
      </c>
      <c r="G44" s="4">
        <v>0</v>
      </c>
      <c r="H44" s="4"/>
      <c r="I44" s="4">
        <v>0.77</v>
      </c>
      <c r="J44" s="7">
        <f>'30.06.2017'!L44</f>
        <v>0.879</v>
      </c>
      <c r="K44" s="7">
        <v>2.1800000000000002</v>
      </c>
      <c r="L44" s="7">
        <f>'30.06.2017'!N44</f>
        <v>1.915</v>
      </c>
      <c r="M44" s="4">
        <v>0.92</v>
      </c>
      <c r="N44" s="4">
        <v>0.92</v>
      </c>
      <c r="O44" s="4">
        <v>1.1399999999999999</v>
      </c>
      <c r="P44" s="4">
        <v>1.1399999999999999</v>
      </c>
      <c r="Q44" s="4">
        <v>19.747</v>
      </c>
      <c r="R44" s="4">
        <v>6.851</v>
      </c>
      <c r="S44" s="4">
        <v>0</v>
      </c>
      <c r="T44" s="4">
        <v>23.736000000000001</v>
      </c>
      <c r="U44" s="4">
        <v>10.506</v>
      </c>
      <c r="V44" s="4">
        <v>0</v>
      </c>
      <c r="W44" s="4"/>
      <c r="X44" s="4"/>
      <c r="Y44" s="4"/>
      <c r="Z44" s="4"/>
      <c r="AA44" s="4"/>
      <c r="AB44" s="4"/>
      <c r="AC44">
        <f t="shared" ref="AC44" si="29">W44/B44</f>
        <v>0</v>
      </c>
      <c r="AD44">
        <f t="shared" ref="AD44" si="30">Z44/E44</f>
        <v>0</v>
      </c>
      <c r="AE44">
        <f t="shared" ref="AE44" si="31">(X44+Y44)/(C44+D44)</f>
        <v>0</v>
      </c>
      <c r="AF44">
        <f t="shared" ref="AF44" si="32">(AA44+AB44)/(F44+G44)</f>
        <v>0</v>
      </c>
      <c r="AG44" s="15">
        <f t="shared" ref="AG44" si="33">(Q44+W44)/B44</f>
        <v>0.7730582524271844</v>
      </c>
      <c r="AH44" s="15">
        <f t="shared" ref="AH44" si="34">(T44+Z44)/E44</f>
        <v>0.9519913367825773</v>
      </c>
      <c r="AI44" s="15">
        <f t="shared" ref="AI44" si="35">(R44+X44)/C44</f>
        <v>0.77325056433408579</v>
      </c>
      <c r="AJ44" s="15">
        <f t="shared" ref="AJ44" si="36">(U44+V44+AA44+AB44)/(F44+G44)</f>
        <v>0.97857675111773468</v>
      </c>
    </row>
    <row r="45" spans="1:36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10.736000000000001</v>
      </c>
      <c r="G45" s="4">
        <v>0</v>
      </c>
      <c r="H45" s="4"/>
      <c r="I45" s="4">
        <v>0.77</v>
      </c>
      <c r="J45" s="7">
        <f>'30.06.2017'!L45</f>
        <v>0.81</v>
      </c>
      <c r="K45" s="7">
        <v>2.1800000000000002</v>
      </c>
      <c r="L45" s="7">
        <f>'30.06.2017'!N45</f>
        <v>1.55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>
        <f t="shared" si="4"/>
        <v>0</v>
      </c>
      <c r="AD45">
        <f t="shared" si="5"/>
        <v>0</v>
      </c>
      <c r="AE45">
        <f t="shared" si="6"/>
        <v>0</v>
      </c>
      <c r="AF45">
        <f t="shared" si="7"/>
        <v>0</v>
      </c>
      <c r="AG45" s="15">
        <f t="shared" si="25"/>
        <v>0.7730582524271844</v>
      </c>
      <c r="AH45" s="15">
        <f t="shared" si="26"/>
        <v>0.9519913367825773</v>
      </c>
      <c r="AI45" s="15">
        <f t="shared" si="27"/>
        <v>0.77325056433408579</v>
      </c>
      <c r="AJ45" s="15">
        <f t="shared" si="28"/>
        <v>0.97857675111773468</v>
      </c>
    </row>
    <row r="46" spans="1:36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7">
        <f>'30.06.2017'!L46</f>
        <v>1.6</v>
      </c>
      <c r="K46" s="7">
        <v>2.1800000000000002</v>
      </c>
      <c r="L46" s="7">
        <f>'30.06.2017'!N46</f>
        <v>2.85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3">
        <v>9.2579999999999991</v>
      </c>
      <c r="X46" s="4">
        <v>0.32900000000000001</v>
      </c>
      <c r="Y46" s="4">
        <v>1.6E-2</v>
      </c>
      <c r="Z46" s="4">
        <v>0.45500000000000002</v>
      </c>
      <c r="AA46" s="4">
        <v>5.2999999999999999E-2</v>
      </c>
      <c r="AB46" s="4">
        <v>0</v>
      </c>
      <c r="AC46">
        <f t="shared" si="4"/>
        <v>1.5078175895765471</v>
      </c>
      <c r="AD46">
        <f t="shared" si="5"/>
        <v>0.1923890063424947</v>
      </c>
      <c r="AE46">
        <f t="shared" si="6"/>
        <v>0.25498891352549891</v>
      </c>
      <c r="AF46">
        <f t="shared" si="7"/>
        <v>1.014354066985646E-2</v>
      </c>
      <c r="AG46" s="15">
        <f t="shared" si="25"/>
        <v>2.4379478827361565</v>
      </c>
      <c r="AH46" s="15">
        <f t="shared" si="26"/>
        <v>1.8422832980972514</v>
      </c>
      <c r="AI46" s="15">
        <f t="shared" si="27"/>
        <v>1.1782477341389728</v>
      </c>
      <c r="AJ46" s="15">
        <f t="shared" si="28"/>
        <v>1.6600956937799047</v>
      </c>
    </row>
    <row r="47" spans="1:36" x14ac:dyDescent="0.25">
      <c r="A47" s="54" t="s">
        <v>70</v>
      </c>
      <c r="B47" s="4">
        <v>274.10300000000001</v>
      </c>
      <c r="C47" s="4">
        <v>56.46</v>
      </c>
      <c r="D47" s="4">
        <v>0</v>
      </c>
      <c r="E47" s="4">
        <v>267.08100000000002</v>
      </c>
      <c r="F47" s="4">
        <v>65.215000000000003</v>
      </c>
      <c r="G47" s="4">
        <v>0</v>
      </c>
      <c r="H47" s="4"/>
      <c r="I47" s="4">
        <v>1.25</v>
      </c>
      <c r="J47" s="7">
        <f>'30.06.2017'!L47</f>
        <v>1.47</v>
      </c>
      <c r="K47" s="7">
        <v>2.1800000000000002</v>
      </c>
      <c r="L47" s="7">
        <f>'30.06.2017'!N47</f>
        <v>2.2000000000000002</v>
      </c>
      <c r="M47" s="4">
        <v>1.5</v>
      </c>
      <c r="N47" s="4">
        <v>1.76</v>
      </c>
      <c r="O47" s="4">
        <v>2.34</v>
      </c>
      <c r="P47" s="4">
        <v>2.64</v>
      </c>
      <c r="Q47" s="4">
        <v>343.35399999999998</v>
      </c>
      <c r="R47" s="4">
        <v>92.013000000000005</v>
      </c>
      <c r="S47" s="4">
        <v>0</v>
      </c>
      <c r="T47" s="4">
        <v>495.00299999999999</v>
      </c>
      <c r="U47" s="4">
        <v>120.42400000000001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>
        <f t="shared" si="4"/>
        <v>0</v>
      </c>
      <c r="AD47">
        <f t="shared" si="5"/>
        <v>0</v>
      </c>
      <c r="AE47">
        <f t="shared" si="6"/>
        <v>0</v>
      </c>
      <c r="AF47">
        <f t="shared" si="7"/>
        <v>0</v>
      </c>
      <c r="AG47" s="15">
        <f t="shared" si="25"/>
        <v>1.2526459031823802</v>
      </c>
      <c r="AH47" s="15">
        <f t="shared" si="26"/>
        <v>1.8533815584036302</v>
      </c>
      <c r="AI47" s="15">
        <f t="shared" si="27"/>
        <v>1.629702444208289</v>
      </c>
      <c r="AJ47" s="15">
        <f t="shared" si="28"/>
        <v>1.8465690408648316</v>
      </c>
    </row>
    <row r="48" spans="1:36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7">
        <f>'30.06.2017'!L48</f>
        <v>0.77</v>
      </c>
      <c r="K48" s="7">
        <v>2.1800000000000002</v>
      </c>
      <c r="L48" s="7">
        <f>'30.06.2017'!N48</f>
        <v>1.08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>
        <f t="shared" si="4"/>
        <v>0</v>
      </c>
      <c r="AD48">
        <f t="shared" si="5"/>
        <v>0</v>
      </c>
      <c r="AE48">
        <f t="shared" si="6"/>
        <v>0</v>
      </c>
      <c r="AF48">
        <f t="shared" si="7"/>
        <v>0</v>
      </c>
      <c r="AG48" s="15">
        <f t="shared" si="25"/>
        <v>0.75755637294098832</v>
      </c>
      <c r="AH48" s="15">
        <f t="shared" si="26"/>
        <v>0.97603269856618735</v>
      </c>
      <c r="AI48" s="15">
        <f t="shared" si="27"/>
        <v>0.76044728434504794</v>
      </c>
      <c r="AJ48" s="15">
        <f t="shared" si="28"/>
        <v>1.2926315444776151</v>
      </c>
    </row>
    <row r="49" spans="1:36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7">
        <f>'30.06.2017'!L49</f>
        <v>0.93</v>
      </c>
      <c r="K49" s="7">
        <v>2.1800000000000002</v>
      </c>
      <c r="L49" s="7">
        <f>'30.06.2017'!N49</f>
        <v>1.25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>
        <f t="shared" ref="AC49" si="37">W49/B49</f>
        <v>0</v>
      </c>
      <c r="AD49">
        <f t="shared" ref="AD49" si="38">Z49/E49</f>
        <v>0</v>
      </c>
      <c r="AE49">
        <f t="shared" ref="AE49" si="39">(X49+Y49)/(C49+D49)</f>
        <v>0</v>
      </c>
      <c r="AF49">
        <f t="shared" ref="AF49" si="40">(AA49+AB49)/(F49+G49)</f>
        <v>0</v>
      </c>
      <c r="AG49" s="15">
        <f t="shared" ref="AG49" si="41">(Q49+W49)/B49</f>
        <v>0.75755637294098832</v>
      </c>
      <c r="AH49" s="15">
        <f t="shared" ref="AH49" si="42">(T49+Z49)/E49</f>
        <v>0.97603269856618735</v>
      </c>
      <c r="AI49" s="15">
        <f t="shared" ref="AI49" si="43">(R49+X49)/C49</f>
        <v>0.76044728434504794</v>
      </c>
      <c r="AJ49" s="15">
        <f t="shared" ref="AJ49" si="44">(U49+V49+AA49+AB49)/(F49+G49)</f>
        <v>1.2926315444776151</v>
      </c>
    </row>
    <row r="50" spans="1:36" x14ac:dyDescent="0.25">
      <c r="A50" s="54" t="s">
        <v>88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7">
        <f>'30.06.2017'!L50</f>
        <v>0.85</v>
      </c>
      <c r="K50" s="7">
        <v>2.1800000000000002</v>
      </c>
      <c r="L50" s="7">
        <f>'30.06.2017'!N50</f>
        <v>1.43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>
        <f t="shared" ref="AC50" si="45">W50/B50</f>
        <v>0</v>
      </c>
      <c r="AD50">
        <f t="shared" ref="AD50" si="46">Z50/E50</f>
        <v>0</v>
      </c>
      <c r="AE50">
        <f t="shared" ref="AE50" si="47">(X50+Y50)/(C50+D50)</f>
        <v>0</v>
      </c>
      <c r="AF50">
        <f t="shared" ref="AF50" si="48">(AA50+AB50)/(F50+G50)</f>
        <v>0</v>
      </c>
      <c r="AG50" s="15">
        <f t="shared" ref="AG50" si="49">(Q50+W50)/B50</f>
        <v>0.75755637294098832</v>
      </c>
      <c r="AH50" s="15">
        <f t="shared" ref="AH50" si="50">(T50+Z50)/E50</f>
        <v>0.97603269856618735</v>
      </c>
      <c r="AI50" s="15">
        <f t="shared" ref="AI50" si="51">(R50+X50)/C50</f>
        <v>0.76044728434504794</v>
      </c>
      <c r="AJ50" s="15">
        <f t="shared" ref="AJ50" si="52">(U50+V50+AA50+AB50)/(F50+G50)</f>
        <v>1.2926315444776151</v>
      </c>
    </row>
    <row r="52" spans="1:36" x14ac:dyDescent="0.25">
      <c r="A52" s="11" t="s">
        <v>45</v>
      </c>
    </row>
    <row r="53" spans="1:36" x14ac:dyDescent="0.25">
      <c r="A53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5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V5" sqref="AV5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3" width="16.140625" customWidth="1"/>
    <col min="34" max="34" width="0" hidden="1" customWidth="1"/>
    <col min="35" max="35" width="19.7109375" customWidth="1"/>
    <col min="36" max="36" width="11.28515625" hidden="1" customWidth="1"/>
  </cols>
  <sheetData>
    <row r="1" spans="1:36" x14ac:dyDescent="0.25">
      <c r="AC1" s="24" t="s">
        <v>61</v>
      </c>
      <c r="AD1" s="25"/>
      <c r="AE1" s="24" t="s">
        <v>61</v>
      </c>
      <c r="AF1" s="25"/>
      <c r="AG1" s="27" t="s">
        <v>58</v>
      </c>
      <c r="AH1" s="28"/>
      <c r="AI1" s="28"/>
      <c r="AJ1" s="29"/>
    </row>
    <row r="2" spans="1:36" x14ac:dyDescent="0.25">
      <c r="A2" s="6"/>
      <c r="B2" s="91" t="s">
        <v>0</v>
      </c>
      <c r="C2" s="92"/>
      <c r="D2" s="93"/>
      <c r="E2" s="91" t="s">
        <v>4</v>
      </c>
      <c r="F2" s="92"/>
      <c r="G2" s="92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94" t="s">
        <v>12</v>
      </c>
      <c r="AA2" s="95"/>
      <c r="AB2" s="96"/>
      <c r="AC2" s="24" t="s">
        <v>53</v>
      </c>
      <c r="AD2" s="25"/>
      <c r="AE2" s="24" t="s">
        <v>55</v>
      </c>
      <c r="AF2" s="25"/>
      <c r="AG2" s="27" t="s">
        <v>53</v>
      </c>
      <c r="AH2" s="29"/>
      <c r="AI2" s="27" t="s">
        <v>55</v>
      </c>
      <c r="AJ2" s="29"/>
    </row>
    <row r="3" spans="1:36" ht="21" x14ac:dyDescent="0.35">
      <c r="A3" s="10">
        <f>'30.06.2017'!A3</f>
        <v>42916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0" t="s">
        <v>47</v>
      </c>
      <c r="AH3" s="30" t="s">
        <v>48</v>
      </c>
      <c r="AI3" s="30" t="s">
        <v>47</v>
      </c>
      <c r="AJ3" s="30" t="s">
        <v>48</v>
      </c>
    </row>
    <row r="4" spans="1:36" x14ac:dyDescent="0.25">
      <c r="A4" s="54" t="s">
        <v>102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>'30.06.2017'!AM4</f>
        <v>1.1856487074172506</v>
      </c>
      <c r="AH4" s="8">
        <f t="shared" ref="AH4" si="0">(T4+Z4)/E4</f>
        <v>2.1815022088343299</v>
      </c>
      <c r="AI4" s="8">
        <f>'30.06.2017'!AO4</f>
        <v>1.195024077046549</v>
      </c>
      <c r="AJ4" s="8">
        <f t="shared" ref="AJ4:AJ28" si="1">(U4+V4+AA4+AB4)/(F4+G4)</f>
        <v>3.0793226931744515</v>
      </c>
    </row>
    <row r="5" spans="1:36" x14ac:dyDescent="0.25">
      <c r="A5" s="54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8" si="2">W5/B5</f>
        <v>0</v>
      </c>
      <c r="AD5" s="4">
        <f t="shared" ref="AD5:AD48" si="3">Z5/E5</f>
        <v>0</v>
      </c>
      <c r="AE5" s="4">
        <f t="shared" ref="AE5:AE48" si="4">(X5+Y5)/(C5+D5)</f>
        <v>0</v>
      </c>
      <c r="AF5" s="4">
        <f t="shared" ref="AF5:AF48" si="5">(AA5+AB5)/(F5+G5)</f>
        <v>0</v>
      </c>
      <c r="AG5" s="8">
        <f>'30.06.2017'!AM5</f>
        <v>1.2031860535016532</v>
      </c>
      <c r="AH5" s="8">
        <f t="shared" ref="AH5:AH48" si="6">(T5+Z5)/E5</f>
        <v>1.0513394445204542</v>
      </c>
      <c r="AI5" s="8">
        <f>'30.06.2017'!AO5</f>
        <v>1.2196198075569116</v>
      </c>
      <c r="AJ5" s="8">
        <f t="shared" si="1"/>
        <v>1.2934140769794407</v>
      </c>
    </row>
    <row r="6" spans="1:36" x14ac:dyDescent="0.25">
      <c r="A6" s="54" t="s">
        <v>79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2"/>
        <v>0.17665416825703317</v>
      </c>
      <c r="AD6" s="4">
        <f t="shared" si="3"/>
        <v>0.13488511580695767</v>
      </c>
      <c r="AE6" s="4"/>
      <c r="AF6" s="4"/>
      <c r="AG6" s="8">
        <f>'30.06.2017'!AM6</f>
        <v>0.85384306881862615</v>
      </c>
      <c r="AH6" s="8">
        <f t="shared" si="6"/>
        <v>0.72390883085724844</v>
      </c>
      <c r="AI6" s="8">
        <f>'30.06.2017'!AO6</f>
        <v>0</v>
      </c>
      <c r="AJ6" s="8"/>
    </row>
    <row r="7" spans="1:36" x14ac:dyDescent="0.25">
      <c r="A7" s="54" t="s">
        <v>92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 t="shared" ref="M7:P8" si="7">I7*1.2</f>
        <v>0.95910406086235145</v>
      </c>
      <c r="N7" s="8">
        <f t="shared" si="7"/>
        <v>0.96185727023546108</v>
      </c>
      <c r="O7" s="8">
        <f t="shared" si="7"/>
        <v>1.3192409751053764</v>
      </c>
      <c r="P7" s="8">
        <f t="shared" si="7"/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2"/>
        <v>0</v>
      </c>
      <c r="AD7" s="4">
        <f t="shared" si="3"/>
        <v>0</v>
      </c>
      <c r="AE7" s="4">
        <f t="shared" si="4"/>
        <v>0</v>
      </c>
      <c r="AF7" s="4">
        <f t="shared" si="5"/>
        <v>0</v>
      </c>
      <c r="AG7" s="8">
        <f>'30.06.2017'!AM7</f>
        <v>0.89881998742244251</v>
      </c>
      <c r="AH7" s="8">
        <f t="shared" si="6"/>
        <v>1.0993674792544803</v>
      </c>
      <c r="AI7" s="8">
        <f>'30.06.2017'!AO7</f>
        <v>0.90136479008030623</v>
      </c>
      <c r="AJ7" s="8">
        <f t="shared" si="1"/>
        <v>1.6965011825839753</v>
      </c>
    </row>
    <row r="8" spans="1:36" x14ac:dyDescent="0.25">
      <c r="A8" s="54" t="s">
        <v>112</v>
      </c>
      <c r="B8" s="4">
        <v>197.69200000000001</v>
      </c>
      <c r="C8" s="4">
        <v>90.843000000000004</v>
      </c>
      <c r="D8" s="4">
        <v>0</v>
      </c>
      <c r="E8" s="4">
        <v>189.559</v>
      </c>
      <c r="F8" s="4">
        <v>85.828999999999994</v>
      </c>
      <c r="G8" s="4">
        <v>0</v>
      </c>
      <c r="H8" s="4"/>
      <c r="I8" s="7">
        <f>Q8/B8</f>
        <v>0.79925338405195956</v>
      </c>
      <c r="J8" s="7">
        <f>R8/C8</f>
        <v>0.80154772519621764</v>
      </c>
      <c r="K8" s="7">
        <f>T8/E8</f>
        <v>1.0993674792544803</v>
      </c>
      <c r="L8" s="7">
        <f>U8/F8</f>
        <v>1.6965011825839753</v>
      </c>
      <c r="M8" s="8">
        <f t="shared" si="7"/>
        <v>0.95910406086235145</v>
      </c>
      <c r="N8" s="8">
        <f t="shared" si="7"/>
        <v>0.96185727023546108</v>
      </c>
      <c r="O8" s="8">
        <f t="shared" si="7"/>
        <v>1.3192409751053764</v>
      </c>
      <c r="P8" s="8">
        <f t="shared" si="7"/>
        <v>2.0358014191007703</v>
      </c>
      <c r="Q8" s="4">
        <v>158.006</v>
      </c>
      <c r="R8" s="4">
        <v>72.814999999999998</v>
      </c>
      <c r="S8" s="4">
        <v>0</v>
      </c>
      <c r="T8" s="4">
        <v>208.39500000000001</v>
      </c>
      <c r="U8" s="4">
        <v>145.60900000000001</v>
      </c>
      <c r="V8" s="4">
        <v>0</v>
      </c>
      <c r="W8" s="4"/>
      <c r="X8" s="4"/>
      <c r="Y8" s="4"/>
      <c r="Z8" s="4"/>
      <c r="AA8" s="4"/>
      <c r="AB8" s="4"/>
      <c r="AC8" s="4">
        <f t="shared" ref="AC8" si="8">W8/B8</f>
        <v>0</v>
      </c>
      <c r="AD8" s="4">
        <f t="shared" ref="AD8" si="9">Z8/E8</f>
        <v>0</v>
      </c>
      <c r="AE8" s="4">
        <f t="shared" ref="AE8" si="10">(X8+Y8)/(C8+D8)</f>
        <v>0</v>
      </c>
      <c r="AF8" s="4">
        <f t="shared" ref="AF8" si="11">(AA8+AB8)/(F8+G8)</f>
        <v>0</v>
      </c>
      <c r="AG8" s="8">
        <f>'30.06.2017'!AM8</f>
        <v>1.2377902321857484</v>
      </c>
      <c r="AH8" s="8">
        <f t="shared" ref="AH8" si="12">(T8+Z8)/E8</f>
        <v>1.0993674792544803</v>
      </c>
      <c r="AI8" s="8">
        <f>'30.06.2017'!AO8</f>
        <v>1.0861945636623749</v>
      </c>
      <c r="AJ8" s="8">
        <f t="shared" ref="AJ8" si="13">(U8+V8+AA8+AB8)/(F8+G8)</f>
        <v>1.6965011825839753</v>
      </c>
    </row>
    <row r="9" spans="1:36" x14ac:dyDescent="0.25">
      <c r="A9" s="54" t="s">
        <v>16</v>
      </c>
      <c r="B9" s="4">
        <v>21.403300000000002</v>
      </c>
      <c r="C9" s="4">
        <v>7.2202000000000002</v>
      </c>
      <c r="D9" s="4">
        <v>0</v>
      </c>
      <c r="E9" s="4">
        <v>20.667999999999999</v>
      </c>
      <c r="F9" s="4">
        <v>6.8114999999999997</v>
      </c>
      <c r="G9" s="4">
        <v>0</v>
      </c>
      <c r="H9" s="4"/>
      <c r="I9" s="4">
        <v>0.88</v>
      </c>
      <c r="J9" s="4">
        <v>1.05</v>
      </c>
      <c r="K9" s="4">
        <v>1.3</v>
      </c>
      <c r="L9" s="4">
        <v>1.56</v>
      </c>
      <c r="M9" s="4">
        <v>1.06</v>
      </c>
      <c r="N9" s="4">
        <v>1.26</v>
      </c>
      <c r="O9" s="4">
        <v>1.56</v>
      </c>
      <c r="P9" s="4">
        <v>1.87</v>
      </c>
      <c r="Q9" s="4">
        <v>18.835599999999999</v>
      </c>
      <c r="R9" s="4">
        <v>7.5952000000000002</v>
      </c>
      <c r="S9" s="4">
        <v>0</v>
      </c>
      <c r="T9" s="4">
        <v>26.8597</v>
      </c>
      <c r="U9" s="4">
        <v>10.6469</v>
      </c>
      <c r="V9" s="4">
        <v>0</v>
      </c>
      <c r="W9" s="4"/>
      <c r="X9" s="4"/>
      <c r="Y9" s="4"/>
      <c r="Z9" s="4"/>
      <c r="AA9" s="4"/>
      <c r="AB9" s="4"/>
      <c r="AC9" s="4">
        <f t="shared" si="2"/>
        <v>0</v>
      </c>
      <c r="AD9" s="4">
        <f t="shared" si="3"/>
        <v>0</v>
      </c>
      <c r="AE9" s="4">
        <f t="shared" si="4"/>
        <v>0</v>
      </c>
      <c r="AF9" s="4">
        <f t="shared" si="5"/>
        <v>0</v>
      </c>
      <c r="AG9" s="8">
        <f>'30.06.2017'!AM9</f>
        <v>1.2000090913223329</v>
      </c>
      <c r="AH9" s="8">
        <f t="shared" si="6"/>
        <v>1.2995790594155217</v>
      </c>
      <c r="AI9" s="8">
        <f>'30.06.2017'!AO9</f>
        <v>1.3043993961613112</v>
      </c>
      <c r="AJ9" s="8">
        <f t="shared" si="1"/>
        <v>1.5630771489392941</v>
      </c>
    </row>
    <row r="10" spans="1:36" x14ac:dyDescent="0.25">
      <c r="A10" s="54" t="s">
        <v>17</v>
      </c>
      <c r="B10" s="4">
        <v>12.874000000000001</v>
      </c>
      <c r="C10" s="4">
        <v>3.2320000000000002</v>
      </c>
      <c r="D10" s="4">
        <v>0</v>
      </c>
      <c r="E10" s="4">
        <v>12.874000000000001</v>
      </c>
      <c r="F10" s="4">
        <v>3.2320000000000002</v>
      </c>
      <c r="G10" s="4">
        <v>0</v>
      </c>
      <c r="H10" s="4">
        <v>44.454999999999998</v>
      </c>
      <c r="I10" s="4">
        <v>0.95</v>
      </c>
      <c r="J10" s="4">
        <v>0.95</v>
      </c>
      <c r="K10" s="4">
        <v>1.1299999999999999</v>
      </c>
      <c r="L10" s="17">
        <v>0</v>
      </c>
      <c r="M10" s="4">
        <v>1.1399999999999999</v>
      </c>
      <c r="N10" s="4">
        <v>1.1399999999999999</v>
      </c>
      <c r="O10" s="4">
        <v>1.36</v>
      </c>
      <c r="P10" s="17">
        <v>0</v>
      </c>
      <c r="Q10" s="4">
        <v>9.3949999999999996</v>
      </c>
      <c r="R10" s="4">
        <v>2.911</v>
      </c>
      <c r="S10" s="4">
        <v>0</v>
      </c>
      <c r="T10" s="4">
        <v>15.593999999999999</v>
      </c>
      <c r="U10" s="4">
        <v>3.556</v>
      </c>
      <c r="V10" s="17">
        <v>9.2550000000000008</v>
      </c>
      <c r="W10" s="4"/>
      <c r="X10" s="4"/>
      <c r="Y10" s="4"/>
      <c r="Z10" s="4"/>
      <c r="AA10" s="4"/>
      <c r="AB10" s="4"/>
      <c r="AC10" s="4">
        <f t="shared" si="2"/>
        <v>0</v>
      </c>
      <c r="AD10" s="4">
        <f t="shared" si="3"/>
        <v>0</v>
      </c>
      <c r="AE10" s="4">
        <f t="shared" si="4"/>
        <v>0</v>
      </c>
      <c r="AF10" s="4">
        <f t="shared" si="5"/>
        <v>0</v>
      </c>
      <c r="AG10" s="8">
        <f>'30.06.2017'!AM10</f>
        <v>0.94803559435862983</v>
      </c>
      <c r="AH10" s="8">
        <f t="shared" si="6"/>
        <v>1.2112785459064781</v>
      </c>
      <c r="AI10" s="8">
        <f>'30.06.2017'!AO10</f>
        <v>0.94793868921775903</v>
      </c>
      <c r="AJ10" s="8">
        <f t="shared" si="1"/>
        <v>3.9637995049504946</v>
      </c>
    </row>
    <row r="11" spans="1:36" x14ac:dyDescent="0.25">
      <c r="A11" s="54" t="s">
        <v>18</v>
      </c>
      <c r="B11" s="4">
        <v>920.88</v>
      </c>
      <c r="C11" s="4">
        <v>139.12299999999999</v>
      </c>
      <c r="D11" s="4">
        <v>0</v>
      </c>
      <c r="E11" s="4">
        <v>810.15499999999997</v>
      </c>
      <c r="F11" s="4">
        <v>138.42400000000001</v>
      </c>
      <c r="G11" s="4">
        <v>0</v>
      </c>
      <c r="H11" s="4"/>
      <c r="I11" s="4">
        <v>0.61</v>
      </c>
      <c r="J11" s="4">
        <v>0.71</v>
      </c>
      <c r="K11" s="4">
        <v>0.8</v>
      </c>
      <c r="L11" s="4">
        <v>0.84</v>
      </c>
      <c r="M11" s="4">
        <v>0.73199999999999998</v>
      </c>
      <c r="N11" s="4">
        <v>0.85199999999999998</v>
      </c>
      <c r="O11" s="4">
        <v>0.96</v>
      </c>
      <c r="P11" s="4">
        <v>1.008</v>
      </c>
      <c r="Q11" s="4">
        <v>559.827</v>
      </c>
      <c r="R11" s="4">
        <v>99.11</v>
      </c>
      <c r="S11" s="4">
        <v>0</v>
      </c>
      <c r="T11" s="4">
        <v>644.548</v>
      </c>
      <c r="U11" s="4">
        <v>116.55200000000001</v>
      </c>
      <c r="V11" s="4">
        <v>0</v>
      </c>
      <c r="W11" s="4">
        <v>10.1</v>
      </c>
      <c r="X11" s="4">
        <v>14.377000000000001</v>
      </c>
      <c r="Y11" s="4">
        <v>0</v>
      </c>
      <c r="Z11" s="4">
        <v>0</v>
      </c>
      <c r="AA11" s="4">
        <v>0</v>
      </c>
      <c r="AB11" s="4">
        <v>0</v>
      </c>
      <c r="AC11" s="4">
        <f t="shared" si="2"/>
        <v>1.0967769959169489E-2</v>
      </c>
      <c r="AD11" s="4">
        <f t="shared" si="3"/>
        <v>0</v>
      </c>
      <c r="AE11" s="4">
        <f t="shared" si="4"/>
        <v>0.10334020974245813</v>
      </c>
      <c r="AF11" s="4">
        <f t="shared" si="5"/>
        <v>0</v>
      </c>
      <c r="AG11" s="8">
        <f>'30.06.2017'!AM11</f>
        <v>1.2209958662486207</v>
      </c>
      <c r="AH11" s="8">
        <f t="shared" si="6"/>
        <v>0.79558602983379723</v>
      </c>
      <c r="AI11" s="8">
        <f>'30.06.2017'!AO11</f>
        <v>1.5597874791960058</v>
      </c>
      <c r="AJ11" s="8">
        <f t="shared" si="1"/>
        <v>0.84199271802577591</v>
      </c>
    </row>
    <row r="12" spans="1:36" x14ac:dyDescent="0.25">
      <c r="A12" s="54" t="s">
        <v>19</v>
      </c>
      <c r="B12" s="4">
        <v>60.89</v>
      </c>
      <c r="C12" s="4">
        <v>19.367999999999999</v>
      </c>
      <c r="D12" s="4">
        <v>6.8000000000000005E-2</v>
      </c>
      <c r="E12" s="4">
        <v>60.308999999999997</v>
      </c>
      <c r="F12" s="4">
        <v>23.094000000000001</v>
      </c>
      <c r="G12" s="4">
        <v>3.5999999999999997E-2</v>
      </c>
      <c r="H12" s="4">
        <v>9.99</v>
      </c>
      <c r="I12" s="4">
        <v>0.98</v>
      </c>
      <c r="J12" s="4">
        <v>0.98</v>
      </c>
      <c r="K12" s="4">
        <v>1.3</v>
      </c>
      <c r="L12" s="4">
        <v>1.3</v>
      </c>
      <c r="M12" s="4">
        <v>1.1759999999999999</v>
      </c>
      <c r="N12" s="4">
        <v>1.1759999999999999</v>
      </c>
      <c r="O12" s="4">
        <v>1.56</v>
      </c>
      <c r="P12" s="4">
        <v>1.56</v>
      </c>
      <c r="Q12" s="4">
        <v>59.665999999999997</v>
      </c>
      <c r="R12" s="4">
        <v>18.995000000000001</v>
      </c>
      <c r="S12" s="4">
        <v>6.7000000000000004E-2</v>
      </c>
      <c r="T12" s="4">
        <v>78.400999999999996</v>
      </c>
      <c r="U12" s="4">
        <v>40.485999999999997</v>
      </c>
      <c r="V12" s="4">
        <v>4.7E-2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f t="shared" si="2"/>
        <v>0</v>
      </c>
      <c r="AD12" s="4">
        <f t="shared" si="3"/>
        <v>0</v>
      </c>
      <c r="AE12" s="4">
        <f t="shared" si="4"/>
        <v>0</v>
      </c>
      <c r="AF12" s="4">
        <f t="shared" si="5"/>
        <v>0</v>
      </c>
      <c r="AG12" s="8">
        <f>'30.06.2017'!AM12</f>
        <v>1.0200086994345368</v>
      </c>
      <c r="AH12" s="8">
        <f t="shared" si="6"/>
        <v>1.299988393108823</v>
      </c>
      <c r="AI12" s="8">
        <f>'30.06.2017'!AO12</f>
        <v>1.0199637962244634</v>
      </c>
      <c r="AJ12" s="8">
        <f t="shared" si="1"/>
        <v>1.7523994811932551</v>
      </c>
    </row>
    <row r="13" spans="1:36" x14ac:dyDescent="0.25">
      <c r="A13" s="54" t="s">
        <v>20</v>
      </c>
      <c r="B13" s="4">
        <v>36.872999999999998</v>
      </c>
      <c r="C13" s="4">
        <v>11.788</v>
      </c>
      <c r="D13" s="4">
        <v>0</v>
      </c>
      <c r="E13" s="4">
        <v>36.313000000000002</v>
      </c>
      <c r="F13" s="4">
        <v>7.87</v>
      </c>
      <c r="G13" s="4">
        <v>0</v>
      </c>
      <c r="H13" s="4"/>
      <c r="I13" s="4">
        <v>0.8</v>
      </c>
      <c r="J13" s="4">
        <v>0.8</v>
      </c>
      <c r="K13" s="4">
        <v>1.6</v>
      </c>
      <c r="L13" s="4">
        <v>1.6</v>
      </c>
      <c r="M13" s="4">
        <v>0.96</v>
      </c>
      <c r="N13" s="4">
        <v>0.96</v>
      </c>
      <c r="O13" s="4">
        <v>1.92</v>
      </c>
      <c r="P13" s="4">
        <v>1.92</v>
      </c>
      <c r="Q13" s="4">
        <v>25.811</v>
      </c>
      <c r="R13" s="4">
        <v>8.2520000000000007</v>
      </c>
      <c r="S13" s="4">
        <v>0</v>
      </c>
      <c r="T13" s="4">
        <v>53.38</v>
      </c>
      <c r="U13" s="4">
        <v>11.569000000000001</v>
      </c>
      <c r="V13" s="4"/>
      <c r="W13" s="4"/>
      <c r="X13" s="4"/>
      <c r="Y13" s="4"/>
      <c r="Z13" s="4"/>
      <c r="AA13" s="4"/>
      <c r="AB13" s="4"/>
      <c r="AC13" s="4">
        <f t="shared" si="2"/>
        <v>0</v>
      </c>
      <c r="AD13" s="4">
        <f t="shared" si="3"/>
        <v>0</v>
      </c>
      <c r="AE13" s="4">
        <f t="shared" si="4"/>
        <v>0</v>
      </c>
      <c r="AF13" s="4">
        <f t="shared" si="5"/>
        <v>0</v>
      </c>
      <c r="AG13" s="8">
        <f>'30.06.2017'!AM13</f>
        <v>0.77498893070622088</v>
      </c>
      <c r="AH13" s="8">
        <f t="shared" si="6"/>
        <v>1.4699969707818137</v>
      </c>
      <c r="AI13" s="8">
        <f>'30.06.2017'!AO13</f>
        <v>0.77502603004611037</v>
      </c>
      <c r="AJ13" s="8">
        <f t="shared" si="1"/>
        <v>1.470012706480305</v>
      </c>
    </row>
    <row r="14" spans="1:36" x14ac:dyDescent="0.25">
      <c r="A14" s="54" t="s">
        <v>93</v>
      </c>
      <c r="B14" s="4">
        <v>46.732999999999997</v>
      </c>
      <c r="C14" s="4">
        <v>23.170999999999999</v>
      </c>
      <c r="D14" s="4">
        <v>0</v>
      </c>
      <c r="E14" s="4">
        <v>42.805</v>
      </c>
      <c r="F14" s="4">
        <v>17.260000000000002</v>
      </c>
      <c r="G14" s="4">
        <v>0</v>
      </c>
      <c r="H14" s="4"/>
      <c r="I14" s="4">
        <v>1.1499999999999999</v>
      </c>
      <c r="J14" s="4">
        <v>1.21</v>
      </c>
      <c r="K14" s="4">
        <v>1.3</v>
      </c>
      <c r="L14" s="4">
        <v>1.33</v>
      </c>
      <c r="M14" s="4">
        <v>1.38</v>
      </c>
      <c r="N14" s="4">
        <v>1.45</v>
      </c>
      <c r="O14" s="4">
        <v>1.56</v>
      </c>
      <c r="P14" s="4">
        <v>1.5960000000000001</v>
      </c>
      <c r="Q14" s="4">
        <v>53.838000000000001</v>
      </c>
      <c r="R14" s="4">
        <v>28.036000000000001</v>
      </c>
      <c r="S14" s="4">
        <v>0</v>
      </c>
      <c r="T14" s="4">
        <v>55.718000000000004</v>
      </c>
      <c r="U14" s="4">
        <v>22.933</v>
      </c>
      <c r="V14" s="4">
        <v>0</v>
      </c>
      <c r="W14" s="4"/>
      <c r="X14" s="4"/>
      <c r="Y14" s="4"/>
      <c r="Z14" s="4"/>
      <c r="AA14" s="4"/>
      <c r="AB14" s="4"/>
      <c r="AC14" s="4">
        <f t="shared" si="2"/>
        <v>0</v>
      </c>
      <c r="AD14" s="4">
        <f t="shared" si="3"/>
        <v>0</v>
      </c>
      <c r="AE14" s="4">
        <f t="shared" si="4"/>
        <v>0</v>
      </c>
      <c r="AF14" s="4">
        <f t="shared" si="5"/>
        <v>0</v>
      </c>
      <c r="AG14" s="8">
        <f>'30.06.2017'!AM14</f>
        <v>1.3600033512064345</v>
      </c>
      <c r="AH14" s="8">
        <f t="shared" si="6"/>
        <v>1.3016703656114941</v>
      </c>
      <c r="AI14" s="8">
        <f>'30.06.2017'!AO14</f>
        <v>1.4299740207159488</v>
      </c>
      <c r="AJ14" s="8">
        <f t="shared" si="1"/>
        <v>1.3286790266512165</v>
      </c>
    </row>
    <row r="15" spans="1:36" x14ac:dyDescent="0.25">
      <c r="A15" s="54" t="s">
        <v>103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8">
        <f>'30.06.2017'!AM15</f>
        <v>1.3479338055458501</v>
      </c>
      <c r="AH15" s="8" t="e">
        <f t="shared" ref="AH15" si="14">(T15+Z15)/E15</f>
        <v>#DIV/0!</v>
      </c>
      <c r="AI15" s="8">
        <f>'30.06.2017'!AO15</f>
        <v>1.2638599038199803</v>
      </c>
      <c r="AJ15" s="8"/>
    </row>
    <row r="16" spans="1:36" x14ac:dyDescent="0.25">
      <c r="A16" s="54" t="s">
        <v>21</v>
      </c>
      <c r="B16" s="4">
        <v>133.16900000000001</v>
      </c>
      <c r="C16" s="4">
        <v>34.134999999999998</v>
      </c>
      <c r="D16" s="4">
        <v>0</v>
      </c>
      <c r="E16" s="4">
        <v>130.85900000000001</v>
      </c>
      <c r="F16" s="4">
        <v>56.753</v>
      </c>
      <c r="G16" s="4"/>
      <c r="H16" s="4">
        <v>4.6150000000000002</v>
      </c>
      <c r="I16" s="4">
        <v>0.88</v>
      </c>
      <c r="J16" s="4">
        <v>0.88</v>
      </c>
      <c r="K16" s="4">
        <v>0.91</v>
      </c>
      <c r="L16" s="4">
        <v>0.91</v>
      </c>
      <c r="M16" s="4">
        <v>1.06</v>
      </c>
      <c r="N16" s="4">
        <v>1.06</v>
      </c>
      <c r="O16" s="4">
        <v>1.0900000000000001</v>
      </c>
      <c r="P16" s="4">
        <v>1.0900000000000001</v>
      </c>
      <c r="Q16" s="4">
        <v>117.18899999999999</v>
      </c>
      <c r="R16" s="4">
        <v>30.039000000000001</v>
      </c>
      <c r="S16" s="4">
        <v>0</v>
      </c>
      <c r="T16" s="4">
        <v>119.07899999999999</v>
      </c>
      <c r="U16" s="4">
        <v>51.646000000000001</v>
      </c>
      <c r="V16" s="4">
        <v>0</v>
      </c>
      <c r="W16" s="4">
        <v>15.78</v>
      </c>
      <c r="X16" s="4">
        <v>2.6871999999999998</v>
      </c>
      <c r="Y16" s="4">
        <v>0</v>
      </c>
      <c r="Z16" s="4">
        <v>15.5496</v>
      </c>
      <c r="AA16" s="4">
        <v>3.7191999999999998</v>
      </c>
      <c r="AB16" s="4"/>
      <c r="AC16" s="4">
        <f t="shared" si="2"/>
        <v>0.11849604637715984</v>
      </c>
      <c r="AD16" s="4">
        <f t="shared" si="3"/>
        <v>0.11882713454940048</v>
      </c>
      <c r="AE16" s="4">
        <f t="shared" si="4"/>
        <v>7.8722718617255022E-2</v>
      </c>
      <c r="AF16" s="4">
        <f t="shared" si="5"/>
        <v>6.5533099571828804E-2</v>
      </c>
      <c r="AG16" s="8">
        <f>'30.06.2017'!AM16</f>
        <v>1.1200397600198801</v>
      </c>
      <c r="AH16" s="8">
        <f t="shared" si="6"/>
        <v>1.0288065780725819</v>
      </c>
      <c r="AI16" s="8">
        <f>'30.06.2017'!AO16</f>
        <v>1.1199961508852965</v>
      </c>
      <c r="AJ16" s="8">
        <f t="shared" si="1"/>
        <v>0.97554666713653904</v>
      </c>
    </row>
    <row r="17" spans="1:36" x14ac:dyDescent="0.25">
      <c r="A17" s="54" t="s">
        <v>22</v>
      </c>
      <c r="B17" s="4">
        <v>48.48</v>
      </c>
      <c r="C17" s="4">
        <v>6.8789999999999996</v>
      </c>
      <c r="D17" s="4">
        <v>7.4999999999999997E-2</v>
      </c>
      <c r="E17" s="4">
        <v>46.804000000000002</v>
      </c>
      <c r="F17" s="4">
        <v>4.7789999999999999</v>
      </c>
      <c r="G17" s="4"/>
      <c r="H17" s="4"/>
      <c r="I17" s="4">
        <v>1.1399999999999999</v>
      </c>
      <c r="J17" s="4">
        <v>1.68</v>
      </c>
      <c r="K17" s="4">
        <v>1.68</v>
      </c>
      <c r="L17" s="4">
        <v>2.71</v>
      </c>
      <c r="M17" s="4">
        <v>1.3680000000000001</v>
      </c>
      <c r="N17" s="4">
        <v>2.016</v>
      </c>
      <c r="O17" s="4">
        <v>2.016</v>
      </c>
      <c r="P17" s="4">
        <v>3.2519999999999998</v>
      </c>
      <c r="Q17" s="4">
        <v>55.267000000000003</v>
      </c>
      <c r="R17" s="4">
        <v>11.557</v>
      </c>
      <c r="S17" s="4">
        <v>0.126</v>
      </c>
      <c r="T17" s="4">
        <v>78.631</v>
      </c>
      <c r="U17" s="4">
        <v>12.951000000000001</v>
      </c>
      <c r="V17" s="4">
        <v>0</v>
      </c>
      <c r="W17" s="4">
        <v>7.694</v>
      </c>
      <c r="X17" s="4">
        <v>0.33</v>
      </c>
      <c r="Y17" s="4">
        <v>1.9E-2</v>
      </c>
      <c r="Z17" s="4">
        <v>0</v>
      </c>
      <c r="AA17" s="4">
        <v>0</v>
      </c>
      <c r="AB17" s="4">
        <v>0</v>
      </c>
      <c r="AC17" s="4">
        <f t="shared" si="2"/>
        <v>0.15870462046204623</v>
      </c>
      <c r="AD17" s="4">
        <f t="shared" si="3"/>
        <v>0</v>
      </c>
      <c r="AE17" s="4">
        <f t="shared" si="4"/>
        <v>5.0186942766752951E-2</v>
      </c>
      <c r="AF17" s="4">
        <f t="shared" si="5"/>
        <v>0</v>
      </c>
      <c r="AG17" s="8">
        <f>'30.06.2017'!AM17</f>
        <v>1.4826212372193979</v>
      </c>
      <c r="AH17" s="8">
        <f t="shared" si="6"/>
        <v>1.6800059823946671</v>
      </c>
      <c r="AI17" s="8">
        <f>'30.06.2017'!AO17</f>
        <v>1.8637839844112465</v>
      </c>
      <c r="AJ17" s="8">
        <f t="shared" si="1"/>
        <v>2.7099811676082863</v>
      </c>
    </row>
    <row r="18" spans="1:36" x14ac:dyDescent="0.25">
      <c r="A18" s="54" t="s">
        <v>23</v>
      </c>
      <c r="B18" s="4">
        <v>87.013999999999996</v>
      </c>
      <c r="C18" s="4">
        <v>12.169</v>
      </c>
      <c r="D18" s="4">
        <v>1.71</v>
      </c>
      <c r="E18" s="4">
        <v>64.790999999999997</v>
      </c>
      <c r="F18" s="4">
        <v>11.026999999999999</v>
      </c>
      <c r="G18" s="4"/>
      <c r="H18" s="4">
        <v>23.187000000000001</v>
      </c>
      <c r="I18" s="4">
        <v>1.03</v>
      </c>
      <c r="J18" s="4">
        <v>0.84</v>
      </c>
      <c r="K18" s="4">
        <v>1.03</v>
      </c>
      <c r="L18" s="4">
        <v>0.84</v>
      </c>
      <c r="M18" s="4">
        <f>I18*1.2</f>
        <v>1.236</v>
      </c>
      <c r="N18" s="4">
        <f>J18*1.2</f>
        <v>1.008</v>
      </c>
      <c r="O18" s="4">
        <f>K18*1.2</f>
        <v>1.236</v>
      </c>
      <c r="P18" s="4">
        <f>L18*1.2</f>
        <v>1.008</v>
      </c>
      <c r="Q18" s="4">
        <v>38.466999999999999</v>
      </c>
      <c r="R18" s="4">
        <v>9.7439999999999998</v>
      </c>
      <c r="S18" s="4">
        <v>1.2010000000000001</v>
      </c>
      <c r="T18" s="4">
        <v>64.619</v>
      </c>
      <c r="U18" s="4">
        <v>8.7319999999999993</v>
      </c>
      <c r="V18" s="4"/>
      <c r="W18" s="4">
        <v>6.0579999999999998</v>
      </c>
      <c r="X18" s="4">
        <v>0.90500000000000003</v>
      </c>
      <c r="Y18" s="4">
        <v>0.02</v>
      </c>
      <c r="Z18" s="4">
        <v>2.2970000000000002</v>
      </c>
      <c r="AA18" s="4"/>
      <c r="AB18" s="4"/>
      <c r="AC18" s="4">
        <f t="shared" si="2"/>
        <v>6.9620980531868437E-2</v>
      </c>
      <c r="AD18" s="4">
        <f t="shared" si="3"/>
        <v>3.5452454816255349E-2</v>
      </c>
      <c r="AE18" s="4">
        <f t="shared" si="4"/>
        <v>6.6647452986526398E-2</v>
      </c>
      <c r="AF18" s="4">
        <f t="shared" si="5"/>
        <v>0</v>
      </c>
      <c r="AG18" s="8">
        <f>'30.06.2017'!AM18</f>
        <v>1.1019793027227971</v>
      </c>
      <c r="AH18" s="8">
        <f t="shared" si="6"/>
        <v>1.0327977651216991</v>
      </c>
      <c r="AI18" s="8">
        <f>'30.06.2017'!AO18</f>
        <v>1.2699850496878022</v>
      </c>
      <c r="AJ18" s="8">
        <f t="shared" si="1"/>
        <v>0.79187448988845555</v>
      </c>
    </row>
    <row r="19" spans="1:36" x14ac:dyDescent="0.25">
      <c r="A19" s="54" t="s">
        <v>24</v>
      </c>
      <c r="B19" s="4">
        <v>43.003</v>
      </c>
      <c r="C19" s="4">
        <v>30.690999999999999</v>
      </c>
      <c r="D19" s="4">
        <v>0</v>
      </c>
      <c r="E19" s="4">
        <v>35.256</v>
      </c>
      <c r="F19" s="4">
        <v>29.937000000000001</v>
      </c>
      <c r="G19" s="4">
        <v>0</v>
      </c>
      <c r="H19" s="4"/>
      <c r="I19" s="4">
        <v>0.88</v>
      </c>
      <c r="J19" s="4">
        <v>1.06</v>
      </c>
      <c r="K19" s="4">
        <v>1.64</v>
      </c>
      <c r="L19" s="4">
        <v>1.97</v>
      </c>
      <c r="M19" s="4">
        <v>1.06</v>
      </c>
      <c r="N19" s="4">
        <v>1.27</v>
      </c>
      <c r="O19" s="4">
        <v>1.97</v>
      </c>
      <c r="P19" s="4">
        <v>2.36</v>
      </c>
      <c r="Q19" s="4">
        <v>37.817999999999998</v>
      </c>
      <c r="R19" s="4">
        <v>32.036999999999999</v>
      </c>
      <c r="S19" s="4">
        <v>0</v>
      </c>
      <c r="T19" s="4">
        <v>57.792999999999999</v>
      </c>
      <c r="U19" s="4">
        <v>56.536999999999999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f t="shared" si="2"/>
        <v>0</v>
      </c>
      <c r="AD19" s="4">
        <f t="shared" si="3"/>
        <v>0</v>
      </c>
      <c r="AE19" s="4">
        <f t="shared" si="4"/>
        <v>0</v>
      </c>
      <c r="AF19" s="4">
        <f t="shared" si="5"/>
        <v>0</v>
      </c>
      <c r="AG19" s="8">
        <f>'30.06.2017'!AM19</f>
        <v>1.1126796300140704</v>
      </c>
      <c r="AH19" s="8">
        <f t="shared" si="6"/>
        <v>1.639238711141366</v>
      </c>
      <c r="AI19" s="8">
        <f>'30.06.2017'!AO19</f>
        <v>1.1114276025771448</v>
      </c>
      <c r="AJ19" s="8">
        <f t="shared" si="1"/>
        <v>1.8885325850953669</v>
      </c>
    </row>
    <row r="20" spans="1:36" x14ac:dyDescent="0.25">
      <c r="A20" s="54" t="s">
        <v>94</v>
      </c>
      <c r="B20" s="4">
        <v>41.515999999999998</v>
      </c>
      <c r="C20" s="4">
        <v>14.92</v>
      </c>
      <c r="D20" s="4">
        <v>0</v>
      </c>
      <c r="E20" s="4">
        <v>38.89</v>
      </c>
      <c r="F20" s="4">
        <v>13.564</v>
      </c>
      <c r="G20" s="4">
        <v>0</v>
      </c>
      <c r="H20" s="4"/>
      <c r="I20" s="4">
        <v>1</v>
      </c>
      <c r="J20" s="4">
        <v>1</v>
      </c>
      <c r="K20" s="4">
        <v>2.08</v>
      </c>
      <c r="L20" s="4">
        <v>2.08</v>
      </c>
      <c r="M20" s="4">
        <v>1.2</v>
      </c>
      <c r="N20" s="4">
        <v>1.2</v>
      </c>
      <c r="O20" s="4">
        <v>2.496</v>
      </c>
      <c r="P20" s="4">
        <v>2.496</v>
      </c>
      <c r="Q20" s="4">
        <v>40.279000000000003</v>
      </c>
      <c r="R20" s="4">
        <v>14.988</v>
      </c>
      <c r="S20" s="4">
        <v>0</v>
      </c>
      <c r="T20" s="4">
        <v>80.891000000000005</v>
      </c>
      <c r="U20" s="4">
        <v>28.213000000000001</v>
      </c>
      <c r="V20" s="4">
        <v>0</v>
      </c>
      <c r="W20" s="4">
        <v>4.5049999999999999</v>
      </c>
      <c r="X20" s="4">
        <v>1.718</v>
      </c>
      <c r="Y20" s="4">
        <v>0</v>
      </c>
      <c r="Z20" s="4">
        <v>6.2770000000000001</v>
      </c>
      <c r="AA20" s="4">
        <v>2.1869999999999998</v>
      </c>
      <c r="AB20" s="4">
        <v>0</v>
      </c>
      <c r="AC20" s="4">
        <f t="shared" si="2"/>
        <v>0.1085123807688602</v>
      </c>
      <c r="AD20" s="4">
        <f t="shared" si="3"/>
        <v>0.16140395988686038</v>
      </c>
      <c r="AE20" s="4">
        <f t="shared" si="4"/>
        <v>0.11514745308310992</v>
      </c>
      <c r="AF20" s="4">
        <f t="shared" si="5"/>
        <v>0.16123562370982009</v>
      </c>
      <c r="AG20" s="8">
        <f>'30.06.2017'!AM20</f>
        <v>1.5947293977518053</v>
      </c>
      <c r="AH20" s="8">
        <f t="shared" si="6"/>
        <v>2.2413988171766523</v>
      </c>
      <c r="AI20" s="8">
        <f>'30.06.2017'!AO20</f>
        <v>1.4868807074087849</v>
      </c>
      <c r="AJ20" s="8">
        <f t="shared" si="1"/>
        <v>2.2412267767620171</v>
      </c>
    </row>
    <row r="21" spans="1:36" x14ac:dyDescent="0.25">
      <c r="A21" s="55" t="s">
        <v>49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8">
        <f>'30.06.2017'!AM21</f>
        <v>0.90063007367319126</v>
      </c>
      <c r="AH21" s="8" t="e">
        <f t="shared" si="6"/>
        <v>#DIV/0!</v>
      </c>
      <c r="AI21" s="8">
        <f>'30.06.2017'!AO21</f>
        <v>0.95342613923695008</v>
      </c>
      <c r="AJ21" s="8"/>
    </row>
    <row r="22" spans="1:36" x14ac:dyDescent="0.25">
      <c r="A22" s="54" t="s">
        <v>26</v>
      </c>
      <c r="B22" s="4">
        <v>197.55199999999999</v>
      </c>
      <c r="C22" s="4">
        <v>138.773</v>
      </c>
      <c r="D22" s="4">
        <v>0</v>
      </c>
      <c r="E22" s="4">
        <v>197.649</v>
      </c>
      <c r="F22" s="4">
        <v>184.97</v>
      </c>
      <c r="G22" s="4">
        <v>0</v>
      </c>
      <c r="H22" s="4"/>
      <c r="I22" s="7">
        <f>Q22/B22</f>
        <v>0.87777395318700902</v>
      </c>
      <c r="J22" s="7">
        <f>R22/C22</f>
        <v>0.94025494872921966</v>
      </c>
      <c r="K22" s="7">
        <f>T22/E22</f>
        <v>1.6651235270605973</v>
      </c>
      <c r="L22" s="7">
        <f>U22/F22</f>
        <v>2.1628588419743742</v>
      </c>
      <c r="M22" s="8">
        <f>I22*1.2</f>
        <v>1.0533287438244108</v>
      </c>
      <c r="N22" s="8">
        <f>J22*1.2</f>
        <v>1.1283059384750636</v>
      </c>
      <c r="O22" s="8">
        <f>K22*1.2</f>
        <v>1.9981482324727167</v>
      </c>
      <c r="P22" s="8">
        <f>L22*1.2</f>
        <v>2.5954306103692488</v>
      </c>
      <c r="Q22" s="4">
        <v>173.40600000000001</v>
      </c>
      <c r="R22" s="4">
        <v>130.482</v>
      </c>
      <c r="S22" s="4">
        <v>0</v>
      </c>
      <c r="T22" s="4">
        <v>329.11</v>
      </c>
      <c r="U22" s="4">
        <v>400.06400000000002</v>
      </c>
      <c r="V22" s="4">
        <v>0</v>
      </c>
      <c r="W22" s="4">
        <v>1.169</v>
      </c>
      <c r="X22" s="4">
        <v>0.20300000000000001</v>
      </c>
      <c r="Y22" s="4">
        <v>0</v>
      </c>
      <c r="Z22" s="4">
        <v>1.1639999999999999</v>
      </c>
      <c r="AA22" s="4">
        <v>0.17499999999999999</v>
      </c>
      <c r="AB22" s="4"/>
      <c r="AC22" s="4">
        <f t="shared" si="2"/>
        <v>5.9174293350611491E-3</v>
      </c>
      <c r="AD22" s="4">
        <f t="shared" si="3"/>
        <v>5.889227873654812E-3</v>
      </c>
      <c r="AE22" s="4">
        <f t="shared" si="4"/>
        <v>1.4628205774898577E-3</v>
      </c>
      <c r="AF22" s="4">
        <f t="shared" si="5"/>
        <v>9.4609936746499425E-4</v>
      </c>
      <c r="AG22" s="8">
        <f>'30.06.2017'!AM22</f>
        <v>1.2299942429476107</v>
      </c>
      <c r="AH22" s="8">
        <f t="shared" si="6"/>
        <v>1.6710127549342522</v>
      </c>
      <c r="AI22" s="8">
        <f>'30.06.2017'!AO22</f>
        <v>1.23</v>
      </c>
      <c r="AJ22" s="8">
        <f t="shared" si="1"/>
        <v>2.1638049413418394</v>
      </c>
    </row>
    <row r="23" spans="1:36" x14ac:dyDescent="0.25">
      <c r="A23" s="54" t="s">
        <v>27</v>
      </c>
      <c r="B23" s="4">
        <v>27.053999999999998</v>
      </c>
      <c r="C23" s="4">
        <v>8.9260000000000002</v>
      </c>
      <c r="D23" s="4">
        <v>0</v>
      </c>
      <c r="E23" s="4">
        <v>24.202999999999999</v>
      </c>
      <c r="F23" s="4">
        <v>3.0680000000000001</v>
      </c>
      <c r="G23" s="4">
        <v>0</v>
      </c>
      <c r="H23" s="4"/>
      <c r="I23" s="4">
        <v>0.8</v>
      </c>
      <c r="J23" s="4">
        <v>0.8</v>
      </c>
      <c r="K23" s="4">
        <v>1.1399999999999999</v>
      </c>
      <c r="L23" s="4">
        <v>1.1399999999999999</v>
      </c>
      <c r="M23" s="4">
        <v>0.96</v>
      </c>
      <c r="N23" s="4">
        <v>0.96</v>
      </c>
      <c r="O23" s="4">
        <v>1.37</v>
      </c>
      <c r="P23" s="4">
        <v>1.37</v>
      </c>
      <c r="Q23" s="4">
        <v>20.622</v>
      </c>
      <c r="R23" s="4">
        <v>8.1769999999999996</v>
      </c>
      <c r="S23" s="4">
        <v>0</v>
      </c>
      <c r="T23" s="4">
        <v>26.148</v>
      </c>
      <c r="U23" s="4">
        <v>4.976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f t="shared" si="2"/>
        <v>0</v>
      </c>
      <c r="AD23" s="4">
        <f t="shared" si="3"/>
        <v>0</v>
      </c>
      <c r="AE23" s="4">
        <f t="shared" si="4"/>
        <v>0</v>
      </c>
      <c r="AF23" s="4">
        <f t="shared" si="5"/>
        <v>0</v>
      </c>
      <c r="AG23" s="8">
        <f>'30.06.2017'!AM23</f>
        <v>1.330003854413303</v>
      </c>
      <c r="AH23" s="8">
        <f t="shared" si="6"/>
        <v>1.0803619386026526</v>
      </c>
      <c r="AI23" s="8">
        <f>'30.06.2017'!AO23</f>
        <v>1.3299999999999998</v>
      </c>
      <c r="AJ23" s="8">
        <f t="shared" si="1"/>
        <v>1.621903520208605</v>
      </c>
    </row>
    <row r="24" spans="1:36" x14ac:dyDescent="0.25">
      <c r="A24" s="54" t="s">
        <v>95</v>
      </c>
      <c r="B24" s="4">
        <v>86.745000000000005</v>
      </c>
      <c r="C24" s="4">
        <v>30.204999999999998</v>
      </c>
      <c r="D24" s="4">
        <v>1.0680000000000001</v>
      </c>
      <c r="E24" s="4">
        <v>75.878</v>
      </c>
      <c r="F24" s="4">
        <v>31.818999999999999</v>
      </c>
      <c r="G24" s="4">
        <v>0</v>
      </c>
      <c r="H24" s="4"/>
      <c r="I24" s="4">
        <v>1.1100000000000001</v>
      </c>
      <c r="J24" s="4">
        <v>1.1100000000000001</v>
      </c>
      <c r="K24" s="4">
        <v>1.42</v>
      </c>
      <c r="L24" s="4">
        <v>1.42</v>
      </c>
      <c r="M24" s="4">
        <v>1.3320000000000001</v>
      </c>
      <c r="N24" s="4">
        <v>1.3320000000000001</v>
      </c>
      <c r="O24" s="4">
        <v>1.704</v>
      </c>
      <c r="P24" s="4">
        <v>1.704</v>
      </c>
      <c r="Q24" s="4">
        <v>94.081999999999994</v>
      </c>
      <c r="R24" s="4">
        <v>32.622</v>
      </c>
      <c r="S24" s="4">
        <v>1.151</v>
      </c>
      <c r="T24" s="4">
        <v>104.221</v>
      </c>
      <c r="U24" s="4">
        <v>43.646000000000001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2"/>
        <v>0</v>
      </c>
      <c r="AD24" s="4">
        <f t="shared" si="3"/>
        <v>0</v>
      </c>
      <c r="AE24" s="4">
        <f t="shared" si="4"/>
        <v>0</v>
      </c>
      <c r="AF24" s="4">
        <f t="shared" si="5"/>
        <v>0</v>
      </c>
      <c r="AG24" s="8">
        <f>'30.06.2017'!AM24</f>
        <v>0.93394861053534939</v>
      </c>
      <c r="AH24" s="8">
        <f t="shared" si="6"/>
        <v>1.373533830622842</v>
      </c>
      <c r="AI24" s="8">
        <f>'30.06.2017'!AO24</f>
        <v>0.93043182590955442</v>
      </c>
      <c r="AJ24" s="8">
        <f t="shared" si="1"/>
        <v>1.3716961563845502</v>
      </c>
    </row>
    <row r="25" spans="1:36" x14ac:dyDescent="0.25">
      <c r="A25" s="54" t="s">
        <v>81</v>
      </c>
      <c r="B25" s="4">
        <v>135.065</v>
      </c>
      <c r="C25" s="4">
        <v>67.221999999999994</v>
      </c>
      <c r="D25" s="4">
        <v>0</v>
      </c>
      <c r="E25" s="4">
        <v>130.928</v>
      </c>
      <c r="F25" s="4">
        <v>56.436</v>
      </c>
      <c r="G25" s="4">
        <v>0</v>
      </c>
      <c r="H25" s="4">
        <v>469.06099999999998</v>
      </c>
      <c r="I25" s="4">
        <f>ROUND((Q25/B25),3)</f>
        <v>0.76200000000000001</v>
      </c>
      <c r="J25" s="4">
        <f>ROUND((R25/C25),3)</f>
        <v>0.76200000000000001</v>
      </c>
      <c r="K25" s="4">
        <f>ROUND((T25/E25),3)</f>
        <v>1.2130000000000001</v>
      </c>
      <c r="L25" s="4">
        <f>ROUND((U25/F25),3)</f>
        <v>1.698</v>
      </c>
      <c r="M25" s="7">
        <f>I25*1.2</f>
        <v>0.91439999999999999</v>
      </c>
      <c r="N25" s="7">
        <f>J25*1.2</f>
        <v>0.91439999999999999</v>
      </c>
      <c r="O25" s="7">
        <f>K25*1.2</f>
        <v>1.4556</v>
      </c>
      <c r="P25" s="7">
        <f>L25*1.2</f>
        <v>2.0375999999999999</v>
      </c>
      <c r="Q25" s="4">
        <v>102.863</v>
      </c>
      <c r="R25" s="4">
        <v>51.212000000000003</v>
      </c>
      <c r="S25" s="4">
        <v>0</v>
      </c>
      <c r="T25" s="4">
        <v>158.81100000000001</v>
      </c>
      <c r="U25" s="4">
        <v>95.831999999999994</v>
      </c>
      <c r="V25" s="4">
        <v>0</v>
      </c>
      <c r="W25" s="4">
        <v>14.339</v>
      </c>
      <c r="X25" s="4">
        <v>11.497</v>
      </c>
      <c r="Y25" s="4">
        <v>0</v>
      </c>
      <c r="Z25" s="4">
        <v>13.798</v>
      </c>
      <c r="AA25" s="4">
        <v>9.2140000000000004</v>
      </c>
      <c r="AB25" s="4">
        <v>0</v>
      </c>
      <c r="AC25" s="4">
        <f t="shared" si="2"/>
        <v>0.10616369895976012</v>
      </c>
      <c r="AD25" s="4">
        <f t="shared" si="3"/>
        <v>0.10538616644262495</v>
      </c>
      <c r="AE25" s="4">
        <f t="shared" si="4"/>
        <v>0.17103031745559491</v>
      </c>
      <c r="AF25" s="4">
        <f t="shared" si="5"/>
        <v>0.16326458289035367</v>
      </c>
      <c r="AG25" s="8">
        <f>'30.06.2017'!AM25</f>
        <v>0.85004686035613863</v>
      </c>
      <c r="AH25" s="8">
        <f t="shared" si="6"/>
        <v>1.3183505438103387</v>
      </c>
      <c r="AI25" s="8">
        <f>'30.06.2017'!AO25</f>
        <v>1.2200468418356143</v>
      </c>
      <c r="AJ25" s="8">
        <f t="shared" si="1"/>
        <v>1.8613296477425756</v>
      </c>
    </row>
    <row r="26" spans="1:36" x14ac:dyDescent="0.25">
      <c r="A26" s="54" t="s">
        <v>96</v>
      </c>
      <c r="B26" s="4">
        <v>65.808000000000007</v>
      </c>
      <c r="C26" s="4">
        <v>30.744</v>
      </c>
      <c r="D26" s="4">
        <v>0</v>
      </c>
      <c r="E26" s="4">
        <v>62.63</v>
      </c>
      <c r="F26" s="4">
        <v>20.655000000000001</v>
      </c>
      <c r="G26" s="4"/>
      <c r="H26" s="4"/>
      <c r="I26" s="4">
        <v>0.89</v>
      </c>
      <c r="J26" s="4">
        <v>1.28</v>
      </c>
      <c r="K26" s="4">
        <v>0.89</v>
      </c>
      <c r="L26" s="4">
        <v>1.28</v>
      </c>
      <c r="M26" s="4">
        <v>1.0680000000000001</v>
      </c>
      <c r="N26" s="4">
        <v>1.536</v>
      </c>
      <c r="O26" s="4">
        <v>1.0680000000000001</v>
      </c>
      <c r="P26" s="4">
        <v>1.536</v>
      </c>
      <c r="Q26" s="4">
        <v>58.569000000000003</v>
      </c>
      <c r="R26" s="4">
        <v>39.351999999999997</v>
      </c>
      <c r="S26" s="4">
        <v>0</v>
      </c>
      <c r="T26" s="4">
        <v>56.006</v>
      </c>
      <c r="U26" s="4">
        <v>30.353000000000002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2"/>
        <v>0</v>
      </c>
      <c r="AD26" s="4">
        <f t="shared" si="3"/>
        <v>0</v>
      </c>
      <c r="AE26" s="4">
        <f t="shared" si="4"/>
        <v>0</v>
      </c>
      <c r="AF26" s="4">
        <f t="shared" si="5"/>
        <v>0</v>
      </c>
      <c r="AG26" s="8">
        <f>'30.06.2017'!AM26</f>
        <v>0.87475764069595385</v>
      </c>
      <c r="AH26" s="8">
        <f t="shared" si="6"/>
        <v>0.8942359891425834</v>
      </c>
      <c r="AI26" s="8">
        <f>'30.06.2017'!AO26</f>
        <v>0.69149750764461937</v>
      </c>
      <c r="AJ26" s="8">
        <f t="shared" si="1"/>
        <v>1.469523117889131</v>
      </c>
    </row>
    <row r="27" spans="1:36" x14ac:dyDescent="0.25">
      <c r="A27" s="54" t="s">
        <v>110</v>
      </c>
      <c r="B27" s="4">
        <v>583.51300000000003</v>
      </c>
      <c r="C27" s="4">
        <v>489.33699999999999</v>
      </c>
      <c r="D27" s="4">
        <v>0</v>
      </c>
      <c r="E27" s="4">
        <v>571.53099999999995</v>
      </c>
      <c r="F27" s="4">
        <v>513.67399999999998</v>
      </c>
      <c r="G27" s="4">
        <v>0</v>
      </c>
      <c r="H27" s="4"/>
      <c r="I27" s="4">
        <v>0.75</v>
      </c>
      <c r="J27" s="4">
        <v>0.75</v>
      </c>
      <c r="K27" s="4">
        <v>1.24</v>
      </c>
      <c r="L27" s="4">
        <v>1.24</v>
      </c>
      <c r="M27" s="4">
        <v>0.9</v>
      </c>
      <c r="N27" s="4">
        <v>0.9</v>
      </c>
      <c r="O27" s="4">
        <v>1.49</v>
      </c>
      <c r="P27" s="4">
        <v>1.49</v>
      </c>
      <c r="Q27" s="4">
        <v>441.22699999999998</v>
      </c>
      <c r="R27" s="4">
        <v>321.84500000000003</v>
      </c>
      <c r="S27" s="4">
        <v>0</v>
      </c>
      <c r="T27" s="4">
        <v>703.88400000000001</v>
      </c>
      <c r="U27" s="4">
        <v>570.30499999999995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f t="shared" ref="AC27" si="15">W27/B27</f>
        <v>0</v>
      </c>
      <c r="AD27" s="4">
        <f t="shared" ref="AD27" si="16">Z27/E27</f>
        <v>0</v>
      </c>
      <c r="AE27" s="4">
        <f t="shared" ref="AE27" si="17">(X27+Y27)/(C27+D27)</f>
        <v>0</v>
      </c>
      <c r="AF27" s="4">
        <f t="shared" ref="AF27" si="18">(AA27+AB27)/(F27+G27)</f>
        <v>0</v>
      </c>
      <c r="AG27" s="8">
        <f>'30.06.2017'!AM27</f>
        <v>1.6320793888058462</v>
      </c>
      <c r="AH27" s="8">
        <f t="shared" ref="AH27" si="19">(T27+Z27)/E27</f>
        <v>1.2315762399589876</v>
      </c>
      <c r="AI27" s="8">
        <f>'30.06.2017'!AO27</f>
        <v>1.5993920071179653</v>
      </c>
      <c r="AJ27" s="8">
        <f t="shared" ref="AJ27" si="20">(U27+V27+AA27+AB27)/(F27+G27)</f>
        <v>1.1102469659745284</v>
      </c>
    </row>
    <row r="28" spans="1:36" x14ac:dyDescent="0.25">
      <c r="A28" s="54" t="s">
        <v>28</v>
      </c>
      <c r="B28" s="4">
        <v>583.51300000000003</v>
      </c>
      <c r="C28" s="4">
        <v>489.33699999999999</v>
      </c>
      <c r="D28" s="4">
        <v>0</v>
      </c>
      <c r="E28" s="4">
        <v>571.53099999999995</v>
      </c>
      <c r="F28" s="4">
        <v>513.67399999999998</v>
      </c>
      <c r="G28" s="4">
        <v>0</v>
      </c>
      <c r="H28" s="4"/>
      <c r="I28" s="4">
        <v>0.75</v>
      </c>
      <c r="J28" s="4">
        <v>0.75</v>
      </c>
      <c r="K28" s="4">
        <v>1.24</v>
      </c>
      <c r="L28" s="4">
        <v>1.24</v>
      </c>
      <c r="M28" s="4">
        <v>0.9</v>
      </c>
      <c r="N28" s="4">
        <v>0.9</v>
      </c>
      <c r="O28" s="4">
        <v>1.49</v>
      </c>
      <c r="P28" s="4">
        <v>1.49</v>
      </c>
      <c r="Q28" s="4">
        <v>441.22699999999998</v>
      </c>
      <c r="R28" s="4">
        <v>321.84500000000003</v>
      </c>
      <c r="S28" s="4">
        <v>0</v>
      </c>
      <c r="T28" s="4">
        <v>703.88400000000001</v>
      </c>
      <c r="U28" s="4">
        <v>570.30499999999995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f t="shared" si="2"/>
        <v>0</v>
      </c>
      <c r="AD28" s="4">
        <f t="shared" si="3"/>
        <v>0</v>
      </c>
      <c r="AE28" s="4">
        <f t="shared" si="4"/>
        <v>0</v>
      </c>
      <c r="AF28" s="4">
        <f t="shared" si="5"/>
        <v>0</v>
      </c>
      <c r="AG28" s="8">
        <f>'30.06.2017'!AM28</f>
        <v>1.2564339987472424</v>
      </c>
      <c r="AH28" s="8">
        <f t="shared" si="6"/>
        <v>1.2315762399589876</v>
      </c>
      <c r="AI28" s="8">
        <f>'30.06.2017'!AO28</f>
        <v>1.3401420400980455</v>
      </c>
      <c r="AJ28" s="8">
        <f t="shared" si="1"/>
        <v>1.1102469659745284</v>
      </c>
    </row>
    <row r="29" spans="1:36" x14ac:dyDescent="0.25">
      <c r="A29" s="54" t="s">
        <v>29</v>
      </c>
      <c r="B29" s="4">
        <v>34.863</v>
      </c>
      <c r="C29" s="4">
        <v>12.739000000000001</v>
      </c>
      <c r="D29" s="4">
        <v>0</v>
      </c>
      <c r="E29" s="4">
        <v>41.622</v>
      </c>
      <c r="F29" s="4">
        <v>103.999</v>
      </c>
      <c r="G29" s="4">
        <v>0</v>
      </c>
      <c r="H29" s="4"/>
      <c r="I29" s="4">
        <v>0.95</v>
      </c>
      <c r="J29" s="4">
        <v>1.05</v>
      </c>
      <c r="K29" s="4">
        <v>1.2</v>
      </c>
      <c r="L29" s="4">
        <v>1.35</v>
      </c>
      <c r="M29" s="4">
        <v>1.1399999999999999</v>
      </c>
      <c r="N29" s="4">
        <v>1.26</v>
      </c>
      <c r="O29" s="4">
        <v>1.44</v>
      </c>
      <c r="P29" s="4">
        <v>1.62</v>
      </c>
      <c r="Q29" s="4">
        <v>33.119</v>
      </c>
      <c r="R29" s="4">
        <v>13.375999999999999</v>
      </c>
      <c r="S29" s="4">
        <v>0</v>
      </c>
      <c r="T29" s="4">
        <v>49.945999999999998</v>
      </c>
      <c r="U29" s="4">
        <v>151.82400000000001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2"/>
        <v>0</v>
      </c>
      <c r="AD29" s="4">
        <f t="shared" si="3"/>
        <v>0</v>
      </c>
      <c r="AE29" s="4">
        <f t="shared" si="4"/>
        <v>0</v>
      </c>
      <c r="AF29" s="4">
        <f t="shared" si="5"/>
        <v>0</v>
      </c>
      <c r="AG29" s="8">
        <f>'30.06.2017'!AM29</f>
        <v>0.74575186476585598</v>
      </c>
      <c r="AH29" s="8">
        <f t="shared" si="6"/>
        <v>1.199990389697756</v>
      </c>
      <c r="AI29" s="8">
        <f>'30.06.2017'!AO29</f>
        <v>0.98891618579672036</v>
      </c>
      <c r="AJ29" s="8">
        <f>(U29+V29+AA29+AB29)/(F29+G29)</f>
        <v>1.4598601909633748</v>
      </c>
    </row>
    <row r="30" spans="1:36" x14ac:dyDescent="0.25">
      <c r="A30" s="55" t="s">
        <v>97</v>
      </c>
      <c r="B30" s="4">
        <v>86.088999999999999</v>
      </c>
      <c r="C30" s="4">
        <v>29.715</v>
      </c>
      <c r="D30" s="4">
        <v>1.278</v>
      </c>
      <c r="E30" s="4">
        <v>82.031999999999996</v>
      </c>
      <c r="F30" s="4">
        <v>161.767</v>
      </c>
      <c r="G30" s="4">
        <v>6.4000000000000001E-2</v>
      </c>
      <c r="H30" s="4"/>
      <c r="I30" s="4">
        <v>0.62</v>
      </c>
      <c r="J30" s="4">
        <v>0.9</v>
      </c>
      <c r="K30" s="4">
        <v>1.22</v>
      </c>
      <c r="L30" s="4">
        <v>1.38</v>
      </c>
      <c r="M30" s="4">
        <f>I30*1.2</f>
        <v>0.74399999999999999</v>
      </c>
      <c r="N30" s="4">
        <f>J30*1.2</f>
        <v>1.08</v>
      </c>
      <c r="O30" s="4">
        <f>K30*1.2</f>
        <v>1.464</v>
      </c>
      <c r="P30" s="4">
        <f>L30*1.2</f>
        <v>1.6559999999999999</v>
      </c>
      <c r="Q30" s="4">
        <v>53.636000000000003</v>
      </c>
      <c r="R30" s="4">
        <v>26.614999999999998</v>
      </c>
      <c r="S30" s="4">
        <v>1.1499999999999999</v>
      </c>
      <c r="T30" s="4">
        <v>100.179</v>
      </c>
      <c r="U30" s="4">
        <v>239.465</v>
      </c>
      <c r="V30" s="4">
        <v>8.7999999999999995E-2</v>
      </c>
      <c r="W30" s="4"/>
      <c r="X30" s="4"/>
      <c r="Y30" s="4"/>
      <c r="Z30" s="4"/>
      <c r="AA30" s="4"/>
      <c r="AB30" s="4"/>
      <c r="AC30" s="4">
        <f t="shared" si="2"/>
        <v>0</v>
      </c>
      <c r="AD30" s="4">
        <f t="shared" si="3"/>
        <v>0</v>
      </c>
      <c r="AE30" s="4">
        <f t="shared" si="4"/>
        <v>0</v>
      </c>
      <c r="AF30" s="4">
        <f t="shared" si="5"/>
        <v>0</v>
      </c>
      <c r="AG30" s="8">
        <f>'30.06.2017'!AM30</f>
        <v>1.1000013489997167</v>
      </c>
      <c r="AH30" s="8">
        <f t="shared" si="6"/>
        <v>1.221218548858982</v>
      </c>
      <c r="AI30" s="8">
        <f>'30.06.2017'!AO30</f>
        <v>1.0999989889901023</v>
      </c>
      <c r="AJ30" s="8">
        <f t="shared" ref="AJ30:AJ48" si="21">(U30+V30+AA30+AB30)/(F30+G30)</f>
        <v>1.4802664508036163</v>
      </c>
    </row>
    <row r="31" spans="1:36" x14ac:dyDescent="0.25">
      <c r="A31" s="54" t="s">
        <v>30</v>
      </c>
      <c r="B31" s="4">
        <v>202.804</v>
      </c>
      <c r="C31" s="4">
        <v>88.013999999999996</v>
      </c>
      <c r="D31" s="4">
        <v>0</v>
      </c>
      <c r="E31" s="4">
        <v>201.33500000000001</v>
      </c>
      <c r="F31" s="4">
        <v>364.75099999999998</v>
      </c>
      <c r="G31" s="4">
        <v>0</v>
      </c>
      <c r="H31" s="4"/>
      <c r="I31" s="4">
        <v>0.76400000000000001</v>
      </c>
      <c r="J31" s="4">
        <v>0.76400000000000001</v>
      </c>
      <c r="K31" s="4">
        <v>0.64500000000000002</v>
      </c>
      <c r="L31" s="4">
        <v>0.64500000000000002</v>
      </c>
      <c r="M31" s="4">
        <v>0.91700000000000004</v>
      </c>
      <c r="N31" s="4">
        <v>0.91700000000000004</v>
      </c>
      <c r="O31" s="4">
        <v>0.77400000000000002</v>
      </c>
      <c r="P31" s="4">
        <v>0.77400000000000002</v>
      </c>
      <c r="Q31" s="4">
        <v>154.94200000000001</v>
      </c>
      <c r="R31" s="4">
        <v>67.242999999999995</v>
      </c>
      <c r="S31" s="4">
        <v>0</v>
      </c>
      <c r="T31" s="4">
        <v>129.86099999999999</v>
      </c>
      <c r="U31" s="4">
        <v>235.26400000000001</v>
      </c>
      <c r="V31" s="4">
        <v>0</v>
      </c>
      <c r="W31" s="4"/>
      <c r="X31" s="4"/>
      <c r="Y31" s="4"/>
      <c r="Z31" s="4"/>
      <c r="AA31" s="4"/>
      <c r="AB31" s="4"/>
      <c r="AC31" s="4">
        <f t="shared" si="2"/>
        <v>0</v>
      </c>
      <c r="AD31" s="4">
        <f t="shared" si="3"/>
        <v>0</v>
      </c>
      <c r="AE31" s="4">
        <f t="shared" si="4"/>
        <v>0</v>
      </c>
      <c r="AF31" s="4">
        <f t="shared" si="5"/>
        <v>0</v>
      </c>
      <c r="AG31" s="8">
        <f>'30.06.2017'!AM31</f>
        <v>0.75983417779824958</v>
      </c>
      <c r="AH31" s="8">
        <f t="shared" si="6"/>
        <v>0.64499962748652739</v>
      </c>
      <c r="AI31" s="8">
        <f>'30.06.2017'!AO31</f>
        <v>0.75999082740936863</v>
      </c>
      <c r="AJ31" s="8">
        <f t="shared" si="21"/>
        <v>0.64499891706945289</v>
      </c>
    </row>
    <row r="32" spans="1:36" x14ac:dyDescent="0.25">
      <c r="A32" s="54" t="s">
        <v>100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8">
        <f>'30.06.2017'!AM32</f>
        <v>2.0116711039564112</v>
      </c>
      <c r="AH32" s="8" t="e">
        <f t="shared" ref="AH32" si="22">(T32+Z32)/E32</f>
        <v>#DIV/0!</v>
      </c>
      <c r="AI32" s="8">
        <f>'30.06.2017'!AO32</f>
        <v>2.0650372825186412</v>
      </c>
      <c r="AJ32" s="8"/>
    </row>
    <row r="33" spans="1:36" x14ac:dyDescent="0.25">
      <c r="A33" s="54" t="s">
        <v>107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8">
        <f>'30.06.2017'!AM33</f>
        <v>0.95837425751835736</v>
      </c>
      <c r="AH33" s="8" t="e">
        <f t="shared" ref="AH33" si="23">(T33+Z33)/E33</f>
        <v>#DIV/0!</v>
      </c>
      <c r="AI33" s="8">
        <f>'30.06.2017'!AO33</f>
        <v>0.95829471733086202</v>
      </c>
      <c r="AJ33" s="8"/>
    </row>
    <row r="34" spans="1:36" x14ac:dyDescent="0.25">
      <c r="A34" s="54" t="s">
        <v>31</v>
      </c>
      <c r="B34" s="4">
        <v>82.738</v>
      </c>
      <c r="C34" s="4">
        <v>47.920999999999999</v>
      </c>
      <c r="D34" s="4">
        <v>0</v>
      </c>
      <c r="E34" s="4">
        <v>78.588999999999999</v>
      </c>
      <c r="F34" s="4">
        <v>75.173000000000002</v>
      </c>
      <c r="G34" s="4">
        <v>0</v>
      </c>
      <c r="H34" s="4"/>
      <c r="I34" s="4">
        <v>0.71</v>
      </c>
      <c r="J34" s="4">
        <v>0.71</v>
      </c>
      <c r="K34" s="4">
        <v>0.94</v>
      </c>
      <c r="L34" s="4">
        <v>0.94</v>
      </c>
      <c r="M34" s="4">
        <v>0.85</v>
      </c>
      <c r="N34" s="4">
        <v>0.85</v>
      </c>
      <c r="O34" s="4">
        <v>1.1299999999999999</v>
      </c>
      <c r="P34" s="4">
        <v>1.1299999999999999</v>
      </c>
      <c r="Q34" s="4">
        <v>60.081000000000003</v>
      </c>
      <c r="R34" s="4">
        <v>34.343000000000004</v>
      </c>
      <c r="S34" s="4">
        <v>0</v>
      </c>
      <c r="T34" s="4">
        <v>71.887</v>
      </c>
      <c r="U34" s="4">
        <v>70.387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2"/>
        <v>0</v>
      </c>
      <c r="AD34" s="4">
        <f t="shared" si="3"/>
        <v>0</v>
      </c>
      <c r="AE34" s="4">
        <f t="shared" si="4"/>
        <v>0</v>
      </c>
      <c r="AF34" s="4">
        <f t="shared" si="5"/>
        <v>0</v>
      </c>
      <c r="AG34" s="8">
        <f>'30.06.2017'!AM34</f>
        <v>1.2530272555619408</v>
      </c>
      <c r="AH34" s="8">
        <f t="shared" si="6"/>
        <v>0.91472088969194165</v>
      </c>
      <c r="AI34" s="8">
        <f>'30.06.2017'!AO34</f>
        <v>1.4392150771461116</v>
      </c>
      <c r="AJ34" s="8">
        <f t="shared" si="21"/>
        <v>0.93633352400462933</v>
      </c>
    </row>
    <row r="35" spans="1:36" x14ac:dyDescent="0.25">
      <c r="A35" s="54" t="s">
        <v>32</v>
      </c>
      <c r="B35" s="4">
        <v>64.039000000000001</v>
      </c>
      <c r="C35" s="4">
        <v>43.48</v>
      </c>
      <c r="D35" s="4"/>
      <c r="E35" s="4">
        <v>50.304000000000002</v>
      </c>
      <c r="F35" s="4">
        <v>116.218</v>
      </c>
      <c r="G35" s="4"/>
      <c r="H35" s="4"/>
      <c r="I35" s="4">
        <v>1.1399999999999999</v>
      </c>
      <c r="J35" s="4">
        <v>1.29</v>
      </c>
      <c r="K35" s="4">
        <v>1.1399999999999999</v>
      </c>
      <c r="L35" s="4">
        <v>2</v>
      </c>
      <c r="M35" s="4">
        <v>1.3680000000000001</v>
      </c>
      <c r="N35" s="4">
        <v>1.548</v>
      </c>
      <c r="O35" s="4">
        <v>1.3680000000000001</v>
      </c>
      <c r="P35" s="4">
        <v>2.4</v>
      </c>
      <c r="Q35" s="4">
        <v>72.759</v>
      </c>
      <c r="R35" s="4">
        <v>56.183</v>
      </c>
      <c r="S35" s="4"/>
      <c r="T35" s="4">
        <v>57.56</v>
      </c>
      <c r="U35" s="4">
        <v>232.012</v>
      </c>
      <c r="V35" s="4"/>
      <c r="W35" s="4"/>
      <c r="X35" s="4"/>
      <c r="Y35" s="4"/>
      <c r="Z35" s="4"/>
      <c r="AA35" s="4"/>
      <c r="AB35" s="4"/>
      <c r="AC35" s="4">
        <v>0</v>
      </c>
      <c r="AD35" s="4">
        <v>0</v>
      </c>
      <c r="AE35" s="4">
        <v>0</v>
      </c>
      <c r="AF35" s="4">
        <v>0</v>
      </c>
      <c r="AG35" s="8">
        <f>'30.06.2017'!AM35</f>
        <v>0.93010066638309941</v>
      </c>
      <c r="AH35" s="8">
        <f t="shared" si="6"/>
        <v>1.1442430025445292</v>
      </c>
      <c r="AI35" s="8">
        <f>'30.06.2017'!AO35</f>
        <v>1.0400012084957251</v>
      </c>
      <c r="AJ35" s="8">
        <f t="shared" si="21"/>
        <v>1.9963516839043864</v>
      </c>
    </row>
    <row r="36" spans="1:36" x14ac:dyDescent="0.25">
      <c r="A36" s="54" t="s">
        <v>33</v>
      </c>
      <c r="B36" s="4">
        <v>279.01499999999999</v>
      </c>
      <c r="C36" s="4">
        <v>35.755000000000003</v>
      </c>
      <c r="D36" s="4">
        <v>0</v>
      </c>
      <c r="E36" s="4">
        <v>278.822</v>
      </c>
      <c r="F36" s="4">
        <v>89.075999999999993</v>
      </c>
      <c r="G36" s="4">
        <v>0</v>
      </c>
      <c r="H36" s="4">
        <v>331.53100000000001</v>
      </c>
      <c r="I36" s="4">
        <v>0.77</v>
      </c>
      <c r="J36" s="4">
        <v>0.89</v>
      </c>
      <c r="K36" s="4">
        <v>0.59</v>
      </c>
      <c r="L36" s="4">
        <v>0.75</v>
      </c>
      <c r="M36" s="4">
        <v>0.92400000000000004</v>
      </c>
      <c r="N36" s="4">
        <v>1.0680000000000001</v>
      </c>
      <c r="O36" s="4">
        <v>0.70799999999999996</v>
      </c>
      <c r="P36" s="4">
        <v>0.9</v>
      </c>
      <c r="Q36" s="4">
        <v>212.327</v>
      </c>
      <c r="R36" s="4">
        <v>31.821999999999999</v>
      </c>
      <c r="S36" s="4">
        <v>0</v>
      </c>
      <c r="T36" s="4">
        <v>162.58099999999999</v>
      </c>
      <c r="U36" s="4">
        <v>76.38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2"/>
        <v>0</v>
      </c>
      <c r="AD36" s="4">
        <f t="shared" si="3"/>
        <v>0</v>
      </c>
      <c r="AE36" s="4">
        <f t="shared" si="4"/>
        <v>0</v>
      </c>
      <c r="AF36" s="4">
        <f t="shared" si="5"/>
        <v>0</v>
      </c>
      <c r="AG36" s="8">
        <f>'30.06.2017'!AM36</f>
        <v>1.1200046428742121</v>
      </c>
      <c r="AH36" s="8">
        <f t="shared" si="6"/>
        <v>0.58309961193879967</v>
      </c>
      <c r="AI36" s="8">
        <f>'30.06.2017'!AO36</f>
        <v>1.6949391641685767</v>
      </c>
      <c r="AJ36" s="8">
        <f t="shared" si="21"/>
        <v>0.85747002559612018</v>
      </c>
    </row>
    <row r="37" spans="1:36" x14ac:dyDescent="0.25">
      <c r="A37" s="54" t="s">
        <v>34</v>
      </c>
      <c r="B37" s="4">
        <v>85.986000000000004</v>
      </c>
      <c r="C37" s="4">
        <v>22.3</v>
      </c>
      <c r="D37" s="4">
        <v>0</v>
      </c>
      <c r="E37" s="4">
        <v>74.53</v>
      </c>
      <c r="F37" s="4">
        <v>21.016999999999999</v>
      </c>
      <c r="G37" s="4">
        <v>0</v>
      </c>
      <c r="H37" s="4">
        <v>87.019000000000005</v>
      </c>
      <c r="I37" s="4">
        <v>0.89</v>
      </c>
      <c r="J37" s="4">
        <v>1.69</v>
      </c>
      <c r="K37" s="4">
        <v>1.32</v>
      </c>
      <c r="L37" s="4">
        <v>2.5299999999999998</v>
      </c>
      <c r="M37" s="4">
        <v>1.0680000000000001</v>
      </c>
      <c r="N37" s="4">
        <v>2.028</v>
      </c>
      <c r="O37" s="4">
        <v>1.5840000000000001</v>
      </c>
      <c r="P37" s="4">
        <v>3.036</v>
      </c>
      <c r="Q37" s="4">
        <v>78.753</v>
      </c>
      <c r="R37" s="4">
        <v>34.359000000000002</v>
      </c>
      <c r="S37" s="4"/>
      <c r="T37" s="4">
        <v>101.633</v>
      </c>
      <c r="U37" s="4">
        <v>48.17</v>
      </c>
      <c r="V37" s="4"/>
      <c r="W37" s="4"/>
      <c r="X37" s="4"/>
      <c r="Y37" s="4"/>
      <c r="Z37" s="4"/>
      <c r="AA37" s="4"/>
      <c r="AB37" s="4"/>
      <c r="AC37" s="4">
        <f t="shared" si="2"/>
        <v>0</v>
      </c>
      <c r="AD37" s="4">
        <f t="shared" si="3"/>
        <v>0</v>
      </c>
      <c r="AE37" s="4">
        <f t="shared" si="4"/>
        <v>0</v>
      </c>
      <c r="AF37" s="4">
        <f t="shared" si="5"/>
        <v>0</v>
      </c>
      <c r="AG37" s="8">
        <f>'30.06.2017'!AM37</f>
        <v>0.95005962719895776</v>
      </c>
      <c r="AH37" s="8">
        <f t="shared" si="6"/>
        <v>1.3636522205823158</v>
      </c>
      <c r="AI37" s="8">
        <f>'30.06.2017'!AO37</f>
        <v>2.3192343844511596</v>
      </c>
      <c r="AJ37" s="8">
        <f t="shared" si="21"/>
        <v>2.2919541323690349</v>
      </c>
    </row>
    <row r="38" spans="1:36" x14ac:dyDescent="0.25">
      <c r="A38" s="54" t="s">
        <v>35</v>
      </c>
      <c r="B38" s="4">
        <v>6860</v>
      </c>
      <c r="C38" s="4">
        <v>2735</v>
      </c>
      <c r="D38" s="4">
        <v>0</v>
      </c>
      <c r="E38" s="4">
        <v>6832</v>
      </c>
      <c r="F38" s="4">
        <v>5116</v>
      </c>
      <c r="G38" s="4">
        <v>0</v>
      </c>
      <c r="H38" s="4">
        <v>10903</v>
      </c>
      <c r="I38" s="4">
        <v>0.95</v>
      </c>
      <c r="J38" s="4">
        <v>2.3199999999999998</v>
      </c>
      <c r="K38" s="4">
        <v>0.78</v>
      </c>
      <c r="L38" s="4">
        <v>1.72</v>
      </c>
      <c r="M38" s="4">
        <v>1.1399999999999999</v>
      </c>
      <c r="N38" s="4">
        <v>2.78</v>
      </c>
      <c r="O38" s="4">
        <v>0.94</v>
      </c>
      <c r="P38" s="4">
        <v>2.06</v>
      </c>
      <c r="Q38" s="4">
        <v>6517</v>
      </c>
      <c r="R38" s="4">
        <v>5806</v>
      </c>
      <c r="S38" s="4">
        <v>0</v>
      </c>
      <c r="T38" s="4">
        <v>5329</v>
      </c>
      <c r="U38" s="4">
        <v>7493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f t="shared" si="2"/>
        <v>0</v>
      </c>
      <c r="AD38" s="4">
        <f t="shared" si="3"/>
        <v>0</v>
      </c>
      <c r="AE38" s="4">
        <f t="shared" si="4"/>
        <v>0</v>
      </c>
      <c r="AF38" s="4">
        <f t="shared" si="5"/>
        <v>0</v>
      </c>
      <c r="AG38" s="8">
        <f>'30.06.2017'!AM38</f>
        <v>0.89998796807529302</v>
      </c>
      <c r="AH38" s="8">
        <f t="shared" si="6"/>
        <v>0.78000585480093676</v>
      </c>
      <c r="AI38" s="8">
        <f>'30.06.2017'!AO38</f>
        <v>1.0499935097446547</v>
      </c>
      <c r="AJ38" s="8">
        <f t="shared" si="21"/>
        <v>1.4646207974980454</v>
      </c>
    </row>
    <row r="39" spans="1:36" x14ac:dyDescent="0.25">
      <c r="A39" s="54" t="s">
        <v>36</v>
      </c>
      <c r="B39" s="4">
        <v>63.982999999999997</v>
      </c>
      <c r="C39" s="4">
        <v>39.924999999999997</v>
      </c>
      <c r="D39" s="4">
        <v>0</v>
      </c>
      <c r="E39" s="4">
        <v>56.715000000000003</v>
      </c>
      <c r="F39" s="4">
        <v>39.075000000000003</v>
      </c>
      <c r="G39" s="4">
        <v>0</v>
      </c>
      <c r="H39" s="4"/>
      <c r="I39" s="4">
        <v>0.89</v>
      </c>
      <c r="J39" s="4">
        <v>1.05</v>
      </c>
      <c r="K39" s="4">
        <v>1.1299999999999999</v>
      </c>
      <c r="L39" s="4">
        <v>1.33</v>
      </c>
      <c r="M39" s="4">
        <v>1.07</v>
      </c>
      <c r="N39" s="4">
        <v>1.26</v>
      </c>
      <c r="O39" s="4">
        <v>1.35</v>
      </c>
      <c r="P39" s="4">
        <v>1.59</v>
      </c>
      <c r="Q39" s="4">
        <v>57.072000000000003</v>
      </c>
      <c r="R39" s="4">
        <v>41.920999999999999</v>
      </c>
      <c r="S39" s="4">
        <v>0</v>
      </c>
      <c r="T39" s="4">
        <v>63.807000000000002</v>
      </c>
      <c r="U39" s="4">
        <v>51.774999999999999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f t="shared" si="2"/>
        <v>0</v>
      </c>
      <c r="AD39" s="4">
        <f t="shared" si="3"/>
        <v>0</v>
      </c>
      <c r="AE39" s="4">
        <f t="shared" si="4"/>
        <v>0</v>
      </c>
      <c r="AF39" s="4">
        <f t="shared" si="5"/>
        <v>0</v>
      </c>
      <c r="AG39" s="8">
        <f>'30.06.2017'!AM39</f>
        <v>0.61399616920093358</v>
      </c>
      <c r="AH39" s="8">
        <f t="shared" si="6"/>
        <v>1.125046284051838</v>
      </c>
      <c r="AI39" s="8">
        <f>'30.06.2017'!AO39</f>
        <v>0.61598973181778915</v>
      </c>
      <c r="AJ39" s="8">
        <f t="shared" si="21"/>
        <v>1.3250159948816378</v>
      </c>
    </row>
    <row r="40" spans="1:36" x14ac:dyDescent="0.25">
      <c r="A40" s="54" t="s">
        <v>78</v>
      </c>
      <c r="B40" s="7">
        <v>1423.1279999999999</v>
      </c>
      <c r="C40" s="4">
        <v>744.68799999999999</v>
      </c>
      <c r="D40" s="4">
        <v>0</v>
      </c>
      <c r="E40" s="4">
        <v>1425.3440000000001</v>
      </c>
      <c r="F40" s="4">
        <v>959.87400000000002</v>
      </c>
      <c r="G40" s="4">
        <v>0</v>
      </c>
      <c r="H40" s="4">
        <v>1802.748</v>
      </c>
      <c r="I40" s="4">
        <v>0.57999999999999996</v>
      </c>
      <c r="J40" s="4">
        <v>0.57999999999999996</v>
      </c>
      <c r="K40" s="4">
        <v>1</v>
      </c>
      <c r="L40" s="4">
        <v>1</v>
      </c>
      <c r="M40" s="4">
        <v>0.69599999999999995</v>
      </c>
      <c r="N40" s="4">
        <v>0.69599999999999995</v>
      </c>
      <c r="O40" s="4">
        <v>1.2</v>
      </c>
      <c r="P40" s="4">
        <v>1.2</v>
      </c>
      <c r="Q40" s="4">
        <v>826.00599999999997</v>
      </c>
      <c r="R40" s="4">
        <v>432.24200000000002</v>
      </c>
      <c r="S40" s="4">
        <v>0</v>
      </c>
      <c r="T40" s="4">
        <v>1425.355</v>
      </c>
      <c r="U40" s="4">
        <v>1272.337</v>
      </c>
      <c r="V40" s="4"/>
      <c r="W40" s="4"/>
      <c r="X40" s="4"/>
      <c r="Y40" s="4"/>
      <c r="Z40" s="4"/>
      <c r="AA40" s="4"/>
      <c r="AB40" s="4"/>
      <c r="AC40" s="4">
        <f t="shared" si="2"/>
        <v>0</v>
      </c>
      <c r="AD40" s="4">
        <f t="shared" si="3"/>
        <v>0</v>
      </c>
      <c r="AE40" s="4">
        <f t="shared" si="4"/>
        <v>0</v>
      </c>
      <c r="AF40" s="4">
        <f t="shared" si="5"/>
        <v>0</v>
      </c>
      <c r="AG40" s="8">
        <f>'30.06.2017'!AM40</f>
        <v>1.8329013305685158</v>
      </c>
      <c r="AH40" s="8">
        <f t="shared" si="6"/>
        <v>1.0000077174352295</v>
      </c>
      <c r="AI40" s="8">
        <f>'30.06.2017'!AO40</f>
        <v>3.1054839210812486</v>
      </c>
      <c r="AJ40" s="8">
        <f t="shared" si="21"/>
        <v>1.3255250168251249</v>
      </c>
    </row>
    <row r="41" spans="1:36" x14ac:dyDescent="0.25">
      <c r="A41" s="54" t="s">
        <v>37</v>
      </c>
      <c r="B41" s="4">
        <v>20.646000000000001</v>
      </c>
      <c r="C41" s="4">
        <v>6.5039999999999996</v>
      </c>
      <c r="D41" s="4">
        <v>0</v>
      </c>
      <c r="E41" s="4">
        <v>19.945</v>
      </c>
      <c r="F41" s="4">
        <v>6.3179999999999996</v>
      </c>
      <c r="G41" s="4">
        <v>0</v>
      </c>
      <c r="H41" s="4"/>
      <c r="I41" s="4">
        <v>0.70399999999999996</v>
      </c>
      <c r="J41" s="4">
        <v>0.70399999999999996</v>
      </c>
      <c r="K41" s="4">
        <v>1.3540000000000001</v>
      </c>
      <c r="L41" s="4">
        <v>1.3540000000000001</v>
      </c>
      <c r="M41" s="4">
        <v>0.84</v>
      </c>
      <c r="N41" s="4">
        <v>0.84</v>
      </c>
      <c r="O41" s="4">
        <v>1.62</v>
      </c>
      <c r="P41" s="4">
        <v>1.62</v>
      </c>
      <c r="Q41" s="4">
        <v>14.535</v>
      </c>
      <c r="R41" s="4">
        <v>4.5789999999999997</v>
      </c>
      <c r="S41" s="4">
        <v>0</v>
      </c>
      <c r="T41" s="4">
        <v>27.006</v>
      </c>
      <c r="U41" s="4">
        <v>8.5540000000000003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f t="shared" si="2"/>
        <v>0</v>
      </c>
      <c r="AD41" s="4">
        <f t="shared" si="3"/>
        <v>0</v>
      </c>
      <c r="AE41" s="4">
        <f t="shared" si="4"/>
        <v>0</v>
      </c>
      <c r="AF41" s="4">
        <f t="shared" si="5"/>
        <v>0</v>
      </c>
      <c r="AG41" s="8">
        <f>'30.06.2017'!AM41</f>
        <v>1.4057232751516968</v>
      </c>
      <c r="AH41" s="8">
        <f t="shared" si="6"/>
        <v>1.3540235648032088</v>
      </c>
      <c r="AI41" s="8">
        <f>'30.06.2017'!AO41</f>
        <v>1.4060614371914428</v>
      </c>
      <c r="AJ41" s="8">
        <f t="shared" si="21"/>
        <v>1.3539094650205763</v>
      </c>
    </row>
    <row r="42" spans="1:36" x14ac:dyDescent="0.25">
      <c r="A42" s="54" t="s">
        <v>38</v>
      </c>
      <c r="B42" s="4">
        <v>69.224000000000004</v>
      </c>
      <c r="C42" s="4">
        <v>16.905999999999999</v>
      </c>
      <c r="D42" s="4">
        <v>3.0870000000000002</v>
      </c>
      <c r="E42" s="4">
        <v>75.018000000000001</v>
      </c>
      <c r="F42" s="4">
        <v>16.988</v>
      </c>
      <c r="G42" s="4">
        <v>17.923999999999999</v>
      </c>
      <c r="H42" s="4"/>
      <c r="I42" s="4">
        <v>0.80400000000000005</v>
      </c>
      <c r="J42" s="4">
        <v>0.96299999999999997</v>
      </c>
      <c r="K42" s="4">
        <v>0.90300000000000002</v>
      </c>
      <c r="L42" s="4">
        <v>1.052</v>
      </c>
      <c r="M42" s="4">
        <v>0.96499999999999997</v>
      </c>
      <c r="N42" s="4">
        <v>1.1559999999999999</v>
      </c>
      <c r="O42" s="4">
        <v>1.0840000000000001</v>
      </c>
      <c r="P42" s="4">
        <v>1.262</v>
      </c>
      <c r="Q42" s="4">
        <v>55.219000000000001</v>
      </c>
      <c r="R42" s="4">
        <v>16.114000000000001</v>
      </c>
      <c r="S42" s="4">
        <v>2.863</v>
      </c>
      <c r="T42" s="4">
        <v>67.652000000000001</v>
      </c>
      <c r="U42" s="4">
        <v>17.904</v>
      </c>
      <c r="V42" s="4">
        <v>18.876999999999999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2"/>
        <v>0</v>
      </c>
      <c r="AD42" s="4">
        <f t="shared" si="3"/>
        <v>0</v>
      </c>
      <c r="AE42" s="4">
        <f t="shared" si="4"/>
        <v>0</v>
      </c>
      <c r="AF42" s="4">
        <f t="shared" si="5"/>
        <v>0</v>
      </c>
      <c r="AG42" s="8">
        <f>'30.06.2017'!AM42</f>
        <v>1.0389909840252944</v>
      </c>
      <c r="AH42" s="8">
        <f t="shared" si="6"/>
        <v>0.90181023221093604</v>
      </c>
      <c r="AI42" s="8">
        <f>'30.06.2017'!AO42</f>
        <v>1.1653344335000775</v>
      </c>
      <c r="AJ42" s="8">
        <f t="shared" si="21"/>
        <v>1.0535346012832263</v>
      </c>
    </row>
    <row r="43" spans="1:36" x14ac:dyDescent="0.25">
      <c r="A43" s="54" t="s">
        <v>39</v>
      </c>
      <c r="B43" s="4">
        <v>122.01300000000001</v>
      </c>
      <c r="C43" s="4">
        <v>34.591000000000001</v>
      </c>
      <c r="D43" s="4">
        <v>0</v>
      </c>
      <c r="E43" s="4">
        <v>118.628</v>
      </c>
      <c r="F43" s="4">
        <v>52.676000000000002</v>
      </c>
      <c r="G43" s="4">
        <v>0</v>
      </c>
      <c r="H43" s="4"/>
      <c r="I43" s="4">
        <v>1.01</v>
      </c>
      <c r="J43" s="4">
        <v>1.01</v>
      </c>
      <c r="K43" s="4">
        <v>1.18</v>
      </c>
      <c r="L43" s="4">
        <v>1.18</v>
      </c>
      <c r="M43" s="4">
        <v>1.21</v>
      </c>
      <c r="N43" s="4">
        <v>1.21</v>
      </c>
      <c r="O43" s="4">
        <v>1.42</v>
      </c>
      <c r="P43" s="4">
        <v>1.42</v>
      </c>
      <c r="Q43" s="4">
        <v>122.947</v>
      </c>
      <c r="R43" s="4">
        <v>34.886000000000003</v>
      </c>
      <c r="S43" s="4">
        <v>0</v>
      </c>
      <c r="T43" s="4">
        <v>139.62799999999999</v>
      </c>
      <c r="U43" s="4">
        <v>61.500999999999998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/>
      <c r="AC43" s="4">
        <f t="shared" si="2"/>
        <v>0</v>
      </c>
      <c r="AD43" s="4">
        <f t="shared" si="3"/>
        <v>0</v>
      </c>
      <c r="AE43" s="4">
        <f t="shared" si="4"/>
        <v>0</v>
      </c>
      <c r="AF43" s="4">
        <f t="shared" si="5"/>
        <v>0</v>
      </c>
      <c r="AG43" s="8">
        <f>'30.06.2017'!AM43</f>
        <v>1</v>
      </c>
      <c r="AH43" s="8">
        <f t="shared" si="6"/>
        <v>1.1770239741039215</v>
      </c>
      <c r="AI43" s="8">
        <f>'30.06.2017'!AO43</f>
        <v>1</v>
      </c>
      <c r="AJ43" s="8">
        <f t="shared" si="21"/>
        <v>1.1675336016402156</v>
      </c>
    </row>
    <row r="44" spans="1:36" x14ac:dyDescent="0.25">
      <c r="A44" s="54" t="s">
        <v>111</v>
      </c>
      <c r="B44" s="4">
        <v>25.544</v>
      </c>
      <c r="C44" s="4">
        <v>8.86</v>
      </c>
      <c r="D44" s="4">
        <v>0</v>
      </c>
      <c r="E44" s="4">
        <v>24.933</v>
      </c>
      <c r="F44" s="4">
        <v>10.736000000000001</v>
      </c>
      <c r="G44" s="4">
        <v>0</v>
      </c>
      <c r="H44" s="4"/>
      <c r="I44" s="4">
        <v>0.77</v>
      </c>
      <c r="J44" s="4">
        <v>0.77</v>
      </c>
      <c r="K44" s="4">
        <v>0.95</v>
      </c>
      <c r="L44" s="4">
        <v>0.95</v>
      </c>
      <c r="M44" s="4">
        <v>0.92</v>
      </c>
      <c r="N44" s="4">
        <v>0.92</v>
      </c>
      <c r="O44" s="4">
        <v>1.1399999999999999</v>
      </c>
      <c r="P44" s="4">
        <v>1.1399999999999999</v>
      </c>
      <c r="Q44" s="4">
        <v>19.747</v>
      </c>
      <c r="R44" s="4">
        <v>6.851</v>
      </c>
      <c r="S44" s="4">
        <v>0</v>
      </c>
      <c r="T44" s="4">
        <v>23.736000000000001</v>
      </c>
      <c r="U44" s="4">
        <v>10.506</v>
      </c>
      <c r="V44" s="4">
        <v>0</v>
      </c>
      <c r="W44" s="4"/>
      <c r="X44" s="4"/>
      <c r="Y44" s="4"/>
      <c r="Z44" s="4"/>
      <c r="AA44" s="4"/>
      <c r="AB44" s="4"/>
      <c r="AC44" s="4">
        <f t="shared" ref="AC44" si="24">W44/B44</f>
        <v>0</v>
      </c>
      <c r="AD44" s="4">
        <f t="shared" ref="AD44" si="25">Z44/E44</f>
        <v>0</v>
      </c>
      <c r="AE44" s="4">
        <f t="shared" ref="AE44" si="26">(X44+Y44)/(C44+D44)</f>
        <v>0</v>
      </c>
      <c r="AF44" s="4">
        <f t="shared" ref="AF44" si="27">(AA44+AB44)/(F44+G44)</f>
        <v>0</v>
      </c>
      <c r="AG44" s="8">
        <f>'30.06.2017'!AM44</f>
        <v>0.87899364657479384</v>
      </c>
      <c r="AH44" s="8">
        <f t="shared" ref="AH44" si="28">(T44+Z44)/E44</f>
        <v>0.9519913367825773</v>
      </c>
      <c r="AI44" s="8">
        <f>'30.06.2017'!AO44</f>
        <v>0.87894144144144137</v>
      </c>
      <c r="AJ44" s="8">
        <f t="shared" ref="AJ44" si="29">(U44+V44+AA44+AB44)/(F44+G44)</f>
        <v>0.97857675111773468</v>
      </c>
    </row>
    <row r="45" spans="1:36" x14ac:dyDescent="0.25">
      <c r="A45" s="54" t="s">
        <v>40</v>
      </c>
      <c r="B45" s="4">
        <v>25.544</v>
      </c>
      <c r="C45" s="4">
        <v>8.86</v>
      </c>
      <c r="D45" s="4">
        <v>0</v>
      </c>
      <c r="E45" s="4">
        <v>24.933</v>
      </c>
      <c r="F45" s="4">
        <v>10.736000000000001</v>
      </c>
      <c r="G45" s="4">
        <v>0</v>
      </c>
      <c r="H45" s="4"/>
      <c r="I45" s="4">
        <v>0.77</v>
      </c>
      <c r="J45" s="4">
        <v>0.77</v>
      </c>
      <c r="K45" s="4">
        <v>0.95</v>
      </c>
      <c r="L45" s="4">
        <v>0.95</v>
      </c>
      <c r="M45" s="4">
        <v>0.92</v>
      </c>
      <c r="N45" s="4">
        <v>0.92</v>
      </c>
      <c r="O45" s="4">
        <v>1.1399999999999999</v>
      </c>
      <c r="P45" s="4">
        <v>1.1399999999999999</v>
      </c>
      <c r="Q45" s="4">
        <v>19.747</v>
      </c>
      <c r="R45" s="4">
        <v>6.851</v>
      </c>
      <c r="S45" s="4">
        <v>0</v>
      </c>
      <c r="T45" s="4">
        <v>23.736000000000001</v>
      </c>
      <c r="U45" s="4">
        <v>10.506</v>
      </c>
      <c r="V45" s="4">
        <v>0</v>
      </c>
      <c r="W45" s="4"/>
      <c r="X45" s="4"/>
      <c r="Y45" s="4"/>
      <c r="Z45" s="4"/>
      <c r="AA45" s="4"/>
      <c r="AB45" s="4"/>
      <c r="AC45" s="4">
        <f t="shared" si="2"/>
        <v>0</v>
      </c>
      <c r="AD45" s="4">
        <f t="shared" si="3"/>
        <v>0</v>
      </c>
      <c r="AE45" s="4">
        <f t="shared" si="4"/>
        <v>0</v>
      </c>
      <c r="AF45" s="4">
        <f t="shared" si="5"/>
        <v>0</v>
      </c>
      <c r="AG45" s="8">
        <f>'30.06.2017'!AM45</f>
        <v>0.81001461122299889</v>
      </c>
      <c r="AH45" s="8">
        <f t="shared" si="6"/>
        <v>0.9519913367825773</v>
      </c>
      <c r="AI45" s="8">
        <f>'30.06.2017'!AO45</f>
        <v>0.81011788943573315</v>
      </c>
      <c r="AJ45" s="8">
        <f t="shared" si="21"/>
        <v>0.97857675111773468</v>
      </c>
    </row>
    <row r="46" spans="1:36" x14ac:dyDescent="0.25">
      <c r="A46" s="54" t="s">
        <v>41</v>
      </c>
      <c r="B46" s="4">
        <v>6.14</v>
      </c>
      <c r="C46" s="4">
        <v>1.3240000000000001</v>
      </c>
      <c r="D46" s="4">
        <v>2.9000000000000001E-2</v>
      </c>
      <c r="E46" s="4">
        <v>2.3650000000000002</v>
      </c>
      <c r="F46" s="4">
        <v>5.2249999999999996</v>
      </c>
      <c r="G46" s="4">
        <v>0</v>
      </c>
      <c r="H46" s="4"/>
      <c r="I46" s="4">
        <v>0.93</v>
      </c>
      <c r="J46" s="4">
        <v>0.93</v>
      </c>
      <c r="K46" s="4">
        <v>1.65</v>
      </c>
      <c r="L46" s="4">
        <v>1.65</v>
      </c>
      <c r="M46" s="4">
        <v>1.1160000000000001</v>
      </c>
      <c r="N46" s="4">
        <v>1.1160000000000001</v>
      </c>
      <c r="O46" s="4">
        <v>1.98</v>
      </c>
      <c r="P46" s="4">
        <v>1.98</v>
      </c>
      <c r="Q46" s="4">
        <v>5.7110000000000003</v>
      </c>
      <c r="R46" s="4">
        <v>1.2310000000000001</v>
      </c>
      <c r="S46" s="4">
        <v>2.7E-2</v>
      </c>
      <c r="T46" s="4">
        <v>3.9020000000000001</v>
      </c>
      <c r="U46" s="4">
        <v>8.6210000000000004</v>
      </c>
      <c r="V46" s="4">
        <v>0</v>
      </c>
      <c r="W46" s="13">
        <v>7.0170000000000003</v>
      </c>
      <c r="X46" s="4">
        <v>6.7000000000000004E-2</v>
      </c>
      <c r="Y46" s="4">
        <v>3.0000000000000001E-3</v>
      </c>
      <c r="Z46" s="4">
        <v>2.6960000000000002</v>
      </c>
      <c r="AA46" s="4">
        <v>0.315</v>
      </c>
      <c r="AB46" s="4">
        <v>0</v>
      </c>
      <c r="AC46" s="4">
        <f t="shared" si="2"/>
        <v>1.1428338762214985</v>
      </c>
      <c r="AD46" s="4">
        <f t="shared" si="3"/>
        <v>1.1399577167019028</v>
      </c>
      <c r="AE46" s="4">
        <f t="shared" si="4"/>
        <v>5.1736881005173693E-2</v>
      </c>
      <c r="AF46" s="4">
        <f t="shared" si="5"/>
        <v>6.0287081339712924E-2</v>
      </c>
      <c r="AG46" s="8">
        <f>'30.06.2017'!AM46</f>
        <v>3.0687391627446123</v>
      </c>
      <c r="AH46" s="8">
        <f t="shared" si="6"/>
        <v>2.7898520084566596</v>
      </c>
      <c r="AI46" s="8">
        <f>'30.06.2017'!AO46</f>
        <v>1.8867256637168137</v>
      </c>
      <c r="AJ46" s="8">
        <f t="shared" si="21"/>
        <v>1.7102392344497608</v>
      </c>
    </row>
    <row r="47" spans="1:36" x14ac:dyDescent="0.25">
      <c r="A47" s="54" t="s">
        <v>98</v>
      </c>
      <c r="B47" s="4">
        <v>274.10300000000001</v>
      </c>
      <c r="C47" s="4">
        <v>56.46</v>
      </c>
      <c r="D47" s="4">
        <v>0</v>
      </c>
      <c r="E47" s="4">
        <v>267.08100000000002</v>
      </c>
      <c r="F47" s="4">
        <v>65.215000000000003</v>
      </c>
      <c r="G47" s="4">
        <v>0</v>
      </c>
      <c r="H47" s="4"/>
      <c r="I47" s="4">
        <v>1.25</v>
      </c>
      <c r="J47" s="4">
        <v>1.47</v>
      </c>
      <c r="K47" s="4">
        <v>1.95</v>
      </c>
      <c r="L47" s="4">
        <v>2.2000000000000002</v>
      </c>
      <c r="M47" s="4">
        <v>1.5</v>
      </c>
      <c r="N47" s="4">
        <v>1.76</v>
      </c>
      <c r="O47" s="4">
        <v>2.34</v>
      </c>
      <c r="P47" s="4">
        <v>2.64</v>
      </c>
      <c r="Q47" s="4">
        <v>343.35399999999998</v>
      </c>
      <c r="R47" s="4">
        <v>92.013000000000005</v>
      </c>
      <c r="S47" s="4">
        <v>0</v>
      </c>
      <c r="T47" s="4">
        <v>495.00299999999999</v>
      </c>
      <c r="U47" s="4">
        <v>120.42400000000001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f t="shared" si="2"/>
        <v>0</v>
      </c>
      <c r="AD47" s="4">
        <f t="shared" si="3"/>
        <v>0</v>
      </c>
      <c r="AE47" s="4">
        <f t="shared" si="4"/>
        <v>0</v>
      </c>
      <c r="AF47" s="4">
        <f t="shared" si="5"/>
        <v>0</v>
      </c>
      <c r="AG47" s="8">
        <f>'30.06.2017'!AM47</f>
        <v>1.2569956101895909</v>
      </c>
      <c r="AH47" s="8">
        <f t="shared" si="6"/>
        <v>1.8533815584036302</v>
      </c>
      <c r="AI47" s="8">
        <f>'30.06.2017'!AO47</f>
        <v>1.4652694073933876</v>
      </c>
      <c r="AJ47" s="8">
        <f t="shared" si="21"/>
        <v>1.8465690408648316</v>
      </c>
    </row>
    <row r="48" spans="1:36" x14ac:dyDescent="0.25">
      <c r="A48" s="54" t="s">
        <v>42</v>
      </c>
      <c r="B48" s="4">
        <v>243.86699999999999</v>
      </c>
      <c r="C48" s="4">
        <v>93.9</v>
      </c>
      <c r="D48" s="4">
        <v>0.112</v>
      </c>
      <c r="E48" s="4">
        <v>246.12700000000001</v>
      </c>
      <c r="F48" s="4">
        <v>183.131</v>
      </c>
      <c r="G48" s="4">
        <v>9.6000000000000002E-2</v>
      </c>
      <c r="H48" s="4"/>
      <c r="I48" s="4">
        <v>0.77</v>
      </c>
      <c r="J48" s="4">
        <v>0.77</v>
      </c>
      <c r="K48" s="4">
        <v>0.99</v>
      </c>
      <c r="L48" s="4">
        <v>0.99</v>
      </c>
      <c r="M48" s="4">
        <v>0.92</v>
      </c>
      <c r="N48" s="4">
        <v>0.92</v>
      </c>
      <c r="O48" s="4">
        <v>1.19</v>
      </c>
      <c r="P48" s="4">
        <v>1.19</v>
      </c>
      <c r="Q48" s="4">
        <v>184.74299999999999</v>
      </c>
      <c r="R48" s="4">
        <v>71.406000000000006</v>
      </c>
      <c r="S48" s="4">
        <v>8.5000000000000006E-2</v>
      </c>
      <c r="T48" s="4">
        <v>240.22800000000001</v>
      </c>
      <c r="U48" s="4">
        <v>236.751</v>
      </c>
      <c r="V48" s="4">
        <v>9.4E-2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f t="shared" si="2"/>
        <v>0</v>
      </c>
      <c r="AD48" s="4">
        <f t="shared" si="3"/>
        <v>0</v>
      </c>
      <c r="AE48" s="4">
        <f t="shared" si="4"/>
        <v>0</v>
      </c>
      <c r="AF48" s="4">
        <f t="shared" si="5"/>
        <v>0</v>
      </c>
      <c r="AG48" s="8">
        <f>'30.06.2017'!AM48</f>
        <v>0.76999916058087803</v>
      </c>
      <c r="AH48" s="8">
        <f t="shared" si="6"/>
        <v>0.97603269856618735</v>
      </c>
      <c r="AI48" s="8">
        <f>'30.06.2017'!AO48</f>
        <v>0.76999776769104844</v>
      </c>
      <c r="AJ48" s="8">
        <f t="shared" si="21"/>
        <v>1.2926315444776151</v>
      </c>
    </row>
    <row r="49" spans="1:36" x14ac:dyDescent="0.25">
      <c r="A49" s="54" t="s">
        <v>106</v>
      </c>
      <c r="B49" s="4">
        <v>243.86699999999999</v>
      </c>
      <c r="C49" s="4">
        <v>93.9</v>
      </c>
      <c r="D49" s="4">
        <v>0.112</v>
      </c>
      <c r="E49" s="4">
        <v>246.12700000000001</v>
      </c>
      <c r="F49" s="4">
        <v>183.131</v>
      </c>
      <c r="G49" s="4">
        <v>9.6000000000000002E-2</v>
      </c>
      <c r="H49" s="4"/>
      <c r="I49" s="4">
        <v>0.77</v>
      </c>
      <c r="J49" s="4">
        <v>0.77</v>
      </c>
      <c r="K49" s="4">
        <v>0.99</v>
      </c>
      <c r="L49" s="4">
        <v>0.99</v>
      </c>
      <c r="M49" s="4">
        <v>0.92</v>
      </c>
      <c r="N49" s="4">
        <v>0.92</v>
      </c>
      <c r="O49" s="4">
        <v>1.19</v>
      </c>
      <c r="P49" s="4">
        <v>1.19</v>
      </c>
      <c r="Q49" s="4">
        <v>184.74299999999999</v>
      </c>
      <c r="R49" s="4">
        <v>71.406000000000006</v>
      </c>
      <c r="S49" s="4">
        <v>8.5000000000000006E-2</v>
      </c>
      <c r="T49" s="4">
        <v>240.22800000000001</v>
      </c>
      <c r="U49" s="4">
        <v>236.751</v>
      </c>
      <c r="V49" s="4">
        <v>9.4E-2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f t="shared" ref="AC49" si="30">W49/B49</f>
        <v>0</v>
      </c>
      <c r="AD49" s="4">
        <f t="shared" ref="AD49" si="31">Z49/E49</f>
        <v>0</v>
      </c>
      <c r="AE49" s="4">
        <f t="shared" ref="AE49" si="32">(X49+Y49)/(C49+D49)</f>
        <v>0</v>
      </c>
      <c r="AF49" s="4">
        <f t="shared" ref="AF49" si="33">(AA49+AB49)/(F49+G49)</f>
        <v>0</v>
      </c>
      <c r="AG49" s="8">
        <f>'30.06.2017'!AM49</f>
        <v>0.92997987927565395</v>
      </c>
      <c r="AH49" s="8">
        <f t="shared" ref="AH49" si="34">(T49+Z49)/E49</f>
        <v>0.97603269856618735</v>
      </c>
      <c r="AI49" s="8">
        <f>'30.06.2017'!AO49</f>
        <v>0.93006667700418677</v>
      </c>
      <c r="AJ49" s="8">
        <f t="shared" ref="AJ49" si="35">(U49+V49+AA49+AB49)/(F49+G49)</f>
        <v>1.2926315444776151</v>
      </c>
    </row>
    <row r="50" spans="1:36" x14ac:dyDescent="0.25">
      <c r="A50" s="54" t="s">
        <v>99</v>
      </c>
      <c r="B50" s="4">
        <v>243.86699999999999</v>
      </c>
      <c r="C50" s="4">
        <v>93.9</v>
      </c>
      <c r="D50" s="4">
        <v>0.112</v>
      </c>
      <c r="E50" s="4">
        <v>246.12700000000001</v>
      </c>
      <c r="F50" s="4">
        <v>183.131</v>
      </c>
      <c r="G50" s="4">
        <v>9.6000000000000002E-2</v>
      </c>
      <c r="H50" s="4"/>
      <c r="I50" s="4">
        <v>0.77</v>
      </c>
      <c r="J50" s="4">
        <v>0.77</v>
      </c>
      <c r="K50" s="4">
        <v>0.99</v>
      </c>
      <c r="L50" s="4">
        <v>0.99</v>
      </c>
      <c r="M50" s="4">
        <v>0.92</v>
      </c>
      <c r="N50" s="4">
        <v>0.92</v>
      </c>
      <c r="O50" s="4">
        <v>1.19</v>
      </c>
      <c r="P50" s="4">
        <v>1.19</v>
      </c>
      <c r="Q50" s="4">
        <v>184.74299999999999</v>
      </c>
      <c r="R50" s="4">
        <v>71.406000000000006</v>
      </c>
      <c r="S50" s="4">
        <v>8.5000000000000006E-2</v>
      </c>
      <c r="T50" s="4">
        <v>240.22800000000001</v>
      </c>
      <c r="U50" s="4">
        <v>236.751</v>
      </c>
      <c r="V50" s="4">
        <v>9.4E-2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f t="shared" ref="AC50" si="36">W50/B50</f>
        <v>0</v>
      </c>
      <c r="AD50" s="4">
        <f t="shared" ref="AD50" si="37">Z50/E50</f>
        <v>0</v>
      </c>
      <c r="AE50" s="4">
        <f t="shared" ref="AE50" si="38">(X50+Y50)/(C50+D50)</f>
        <v>0</v>
      </c>
      <c r="AF50" s="4">
        <f t="shared" ref="AF50" si="39">(AA50+AB50)/(F50+G50)</f>
        <v>0</v>
      </c>
      <c r="AG50" s="8">
        <f>'30.06.2017'!AM50</f>
        <v>0.91610955136060213</v>
      </c>
      <c r="AH50" s="8">
        <f t="shared" ref="AH50" si="40">(T50+Z50)/E50</f>
        <v>0.97603269856618735</v>
      </c>
      <c r="AI50" s="8">
        <f>'30.06.2017'!AO50</f>
        <v>0.9102460771226355</v>
      </c>
      <c r="AJ50" s="8">
        <f t="shared" ref="AJ50" si="41">(U50+V50+AA50+AB50)/(F50+G50)</f>
        <v>1.2926315444776151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15</vt:i4>
      </vt:variant>
    </vt:vector>
  </HeadingPairs>
  <TitlesOfParts>
    <vt:vector size="15" baseType="lpstr">
      <vt:lpstr>30.06.2017</vt:lpstr>
      <vt:lpstr>elanike vee ja kanali hind </vt:lpstr>
      <vt:lpstr>elanike vee ja kanali hind +km</vt:lpstr>
      <vt:lpstr>el vee ja kanali hind+ab.+km</vt:lpstr>
      <vt:lpstr>elanike veeteenuse hind+km</vt:lpstr>
      <vt:lpstr>elanike veeteenuse hind+ab+km</vt:lpstr>
      <vt:lpstr>Leht1</vt:lpstr>
      <vt:lpstr>ettevõtete vee ja kanali hind</vt:lpstr>
      <vt:lpstr>tulu 1m3 vee müügist</vt:lpstr>
      <vt:lpstr>tulu 1m3 kanali müügist </vt:lpstr>
      <vt:lpstr>graafik 1 </vt:lpstr>
      <vt:lpstr>graafik 2</vt:lpstr>
      <vt:lpstr>graafik 3</vt:lpstr>
      <vt:lpstr>Leht2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 Joosep</dc:creator>
  <cp:lastModifiedBy>Eda Joosep</cp:lastModifiedBy>
  <cp:lastPrinted>2017-09-20T06:36:27Z</cp:lastPrinted>
  <dcterms:created xsi:type="dcterms:W3CDTF">2013-08-30T08:51:25Z</dcterms:created>
  <dcterms:modified xsi:type="dcterms:W3CDTF">2017-09-25T11:46:07Z</dcterms:modified>
</cp:coreProperties>
</file>